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テニス\"/>
    </mc:Choice>
  </mc:AlternateContent>
  <xr:revisionPtr revIDLastSave="0" documentId="13_ncr:1_{12FA8E0C-5BB4-483A-8E76-9857014EAA6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シングルエントリー" sheetId="2" r:id="rId1"/>
    <sheet name="ダブルスエントリー" sheetId="3" r:id="rId2"/>
    <sheet name="エントリー費詳細" sheetId="4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2" l="1"/>
  <c r="H7" i="2"/>
  <c r="I7" i="2"/>
  <c r="J7" i="2"/>
  <c r="J6" i="2"/>
  <c r="J5" i="2"/>
  <c r="G1" i="4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G3" i="4"/>
  <c r="E1" i="4"/>
  <c r="B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E2" i="3"/>
  <c r="G2" i="3"/>
  <c r="I4" i="2"/>
  <c r="I5" i="2"/>
  <c r="I6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H4" i="2"/>
  <c r="H5" i="2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J44" i="2"/>
  <c r="G2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44" i="2"/>
  <c r="B44" i="3"/>
  <c r="G6" i="4"/>
  <c r="G4" i="4"/>
  <c r="G8" i="4"/>
  <c r="G10" i="4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4" i="2"/>
</calcChain>
</file>

<file path=xl/sharedStrings.xml><?xml version="1.0" encoding="utf-8"?>
<sst xmlns="http://schemas.openxmlformats.org/spreadsheetml/2006/main" count="125" uniqueCount="98">
  <si>
    <t>No</t>
  </si>
  <si>
    <t>エントリー</t>
  </si>
  <si>
    <t>氏名</t>
  </si>
  <si>
    <t>学年</t>
  </si>
  <si>
    <t>大学名</t>
  </si>
  <si>
    <t>エントリー代1</t>
  </si>
  <si>
    <t>エントリー代2</t>
  </si>
  <si>
    <t>エントリー代</t>
  </si>
  <si>
    <t>ポイント</t>
  </si>
  <si>
    <t>Total</t>
  </si>
  <si>
    <t>ペア</t>
  </si>
  <si>
    <t>ペアの種類</t>
  </si>
  <si>
    <t>フリガナ</t>
  </si>
  <si>
    <t>DP</t>
  </si>
  <si>
    <t>他校１</t>
  </si>
  <si>
    <t>学連を含むペア</t>
  </si>
  <si>
    <t>他校２</t>
  </si>
  <si>
    <t>他校３</t>
  </si>
  <si>
    <t>他校４</t>
  </si>
  <si>
    <t>他校５</t>
  </si>
  <si>
    <t>他校６</t>
  </si>
  <si>
    <t>他校７</t>
  </si>
  <si>
    <t>他校８</t>
  </si>
  <si>
    <t>他校９</t>
  </si>
  <si>
    <t>他校１０</t>
  </si>
  <si>
    <t>未定</t>
  </si>
  <si>
    <t>エントリー費他明細</t>
  </si>
  <si>
    <t>（</t>
  </si>
  <si>
    <t>）</t>
  </si>
  <si>
    <t>シングルス　エントリー費</t>
  </si>
  <si>
    <t>3000円/人</t>
  </si>
  <si>
    <t>ダブルス　　エントリー費</t>
  </si>
  <si>
    <t>3000円/組</t>
  </si>
  <si>
    <t>エントリー代　合計</t>
  </si>
  <si>
    <t>個人登録費</t>
  </si>
  <si>
    <t>団体登録費</t>
  </si>
  <si>
    <t>登録済み</t>
  </si>
  <si>
    <t>支払い金額合計</t>
  </si>
  <si>
    <t>役職</t>
  </si>
  <si>
    <t>学連</t>
  </si>
  <si>
    <t>シングルスエントリー用紙</t>
  </si>
  <si>
    <t>ランキング</t>
  </si>
  <si>
    <t>新進</t>
  </si>
  <si>
    <t>チャレンジ</t>
  </si>
  <si>
    <t>男子</t>
  </si>
  <si>
    <t>女子</t>
  </si>
  <si>
    <t>大会名を選んでください</t>
  </si>
  <si>
    <t>愛知学院大学</t>
  </si>
  <si>
    <t>愛知学院大学歯学部</t>
  </si>
  <si>
    <t>愛知学泉大学</t>
  </si>
  <si>
    <t>愛知教育大学</t>
  </si>
  <si>
    <t>愛知県立大学</t>
  </si>
  <si>
    <t>愛知工業大学</t>
  </si>
  <si>
    <t>愛知淑徳大学</t>
  </si>
  <si>
    <t>愛知大学</t>
  </si>
  <si>
    <t>愛知みずほ大学</t>
  </si>
  <si>
    <t>朝日大学</t>
  </si>
  <si>
    <t>岐阜聖徳学園大学</t>
  </si>
  <si>
    <t>岐阜大学</t>
  </si>
  <si>
    <t>皇學館大学</t>
  </si>
  <si>
    <t>静岡県立大学</t>
  </si>
  <si>
    <t>静岡大学</t>
  </si>
  <si>
    <t>大同大学</t>
  </si>
  <si>
    <t>中京大学</t>
  </si>
  <si>
    <t>中部学院大学</t>
  </si>
  <si>
    <t>中部大学</t>
  </si>
  <si>
    <t>東海学院大学</t>
  </si>
  <si>
    <t>東海学園大学</t>
  </si>
  <si>
    <t>東海大学海洋学部</t>
  </si>
  <si>
    <t>常葉大学静岡キャンパス</t>
  </si>
  <si>
    <t>常葉大学浜松キャンパス</t>
  </si>
  <si>
    <t>常葉大学富士キャンパス</t>
  </si>
  <si>
    <t>豊橋技術科学大学</t>
  </si>
  <si>
    <t>名古屋外国語大学</t>
  </si>
  <si>
    <t>名古屋学院大学</t>
  </si>
  <si>
    <t>名古屋経済大学</t>
  </si>
  <si>
    <t>名古屋工業大学</t>
  </si>
  <si>
    <t>名古屋商科大学</t>
  </si>
  <si>
    <t>名古屋市立大学</t>
  </si>
  <si>
    <t>名古屋大学</t>
  </si>
  <si>
    <t>南山大学</t>
  </si>
  <si>
    <t>日本大学国際関係学部</t>
  </si>
  <si>
    <t>日本福祉大学</t>
  </si>
  <si>
    <t>浜松医科大学</t>
  </si>
  <si>
    <t>三重大学</t>
  </si>
  <si>
    <t>名城大学</t>
  </si>
  <si>
    <t>四日市大学</t>
  </si>
  <si>
    <t>金城学園大学</t>
  </si>
  <si>
    <t>団体名を選んでください</t>
  </si>
  <si>
    <t>性別を選んでください</t>
  </si>
  <si>
    <t>至学館大学</t>
  </si>
  <si>
    <t>椙山女学園大学</t>
  </si>
  <si>
    <t>ダブルスエントリー用紙</t>
  </si>
  <si>
    <t>団体名</t>
  </si>
  <si>
    <t>性別</t>
  </si>
  <si>
    <t>大会名</t>
  </si>
  <si>
    <t>他校ダブルス記入欄</t>
  </si>
  <si>
    <t>令和元年度分</t>
    <rPh sb="0" eb="2">
      <t>レイワ</t>
    </rPh>
    <rPh sb="2" eb="3">
      <t>ガン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</si>
</sst>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&quot;¥&quot;* #,##0_-;\-&quot;¥&quot;* #,##0_-;_-&quot;¥&quot;* &quot;-&quot;_-;_-@_-"/>
  </numFmts>
  <fonts count="15"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2"/>
      <charset val="128"/>
    </font>
    <font>
      <sz val="16"/>
      <color theme="1"/>
      <name val="小塚ゴシック Pr6N EL"/>
      <charset val="128"/>
    </font>
    <font>
      <sz val="12"/>
      <color theme="1"/>
      <name val="小塚ゴシック Pr6N EL"/>
      <charset val="128"/>
    </font>
    <font>
      <b/>
      <sz val="16"/>
      <color theme="0"/>
      <name val="小塚ゴシック Pr6N EL"/>
      <charset val="128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sz val="12"/>
      <color theme="1"/>
      <name val="ＭＳ Ｐゴシック"/>
      <family val="2"/>
      <charset val="128"/>
    </font>
    <font>
      <sz val="11"/>
      <color theme="1"/>
      <name val="小塚ゴシック Pr6N EL"/>
      <charset val="128"/>
    </font>
    <font>
      <sz val="11"/>
      <color theme="0"/>
      <name val="小塚ゴシック Pr6N EL"/>
      <charset val="128"/>
    </font>
    <font>
      <sz val="16"/>
      <color theme="0"/>
      <name val="小塚ゴシック Pr6N EL"/>
      <charset val="128"/>
    </font>
    <font>
      <sz val="12"/>
      <color theme="0"/>
      <name val="小塚ゴシック Pr6N EL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4" borderId="9" xfId="0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76" fontId="4" fillId="3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176" fontId="4" fillId="7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76" fontId="4" fillId="7" borderId="1" xfId="1" applyFont="1" applyFill="1" applyBorder="1"/>
    <xf numFmtId="0" fontId="4" fillId="7" borderId="23" xfId="0" applyFont="1" applyFill="1" applyBorder="1" applyAlignment="1">
      <alignment horizontal="center"/>
    </xf>
    <xf numFmtId="176" fontId="4" fillId="7" borderId="23" xfId="0" applyNumberFormat="1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1" fillId="6" borderId="2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</cellXfs>
  <cellStyles count="6">
    <cellStyle name="ハイパーリンク" xfId="2" builtinId="8" hidden="1"/>
    <cellStyle name="ハイパーリンク" xfId="4" builtinId="8" hidden="1"/>
    <cellStyle name="通貨" xfId="1" builtinId="7"/>
    <cellStyle name="標準" xfId="0" builtinId="0"/>
    <cellStyle name="表示済みのハイパーリンク" xfId="3" builtinId="9" hidden="1"/>
    <cellStyle name="表示済みのハイパーリンク" xfId="5" builtinId="9" hidde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left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left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left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</font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numFmt numFmtId="0" formatCode="General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6"/>
        <color theme="1"/>
        <name val="小塚ゴシック Pr6N EL"/>
        <scheme val="none"/>
      </font>
      <alignment horizontal="center" vertical="center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suke\Documents\&#22823;&#20250;&#12456;&#12531;&#12488;&#12522;&#12540;\&#12456;&#12531;&#12488;&#12522;&#12540;FILE&#12288;&#12414;&#12392;&#12417;\&#26481;&#28023;&#23398;&#29983;\H28&#12288;&#31532;3&#22238;&#24185;&#20107;&#20250;\&#22823;&#23398;&#12486;&#12531;&#12503;&#12524;&#12540;&#12488;%20&#25913;&#3533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ングルエントリー"/>
      <sheetName val="ダブルスエントリー"/>
      <sheetName val="エントリー費詳細"/>
      <sheetName val="団体登録"/>
      <sheetName val="個人登録"/>
      <sheetName val="保険"/>
      <sheetName val="大学テンプレート 改訂版.xlsx"/>
      <sheetName val="大学テンプレート 改訂版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3:K44" totalsRowCount="1" headerRowDxfId="54" dataDxfId="53" totalsRowDxfId="51" tableBorderDxfId="52">
  <autoFilter ref="A3:K43" xr:uid="{00000000-0009-0000-0100-000001000000}"/>
  <sortState xmlns:xlrd2="http://schemas.microsoft.com/office/spreadsheetml/2017/richdata2" ref="A2:H41">
    <sortCondition ref="A1:A41"/>
  </sortState>
  <tableColumns count="11">
    <tableColumn id="1" xr3:uid="{00000000-0010-0000-0000-000001000000}" name="No" totalsRowLabel="Total" dataDxfId="50" totalsRowDxfId="10"/>
    <tableColumn id="2" xr3:uid="{00000000-0010-0000-0000-000002000000}" name="エントリー" totalsRowFunction="custom" dataDxfId="49" totalsRowDxfId="9">
      <totalsRowFormula>COUNTIF(Table4[エントリー],"出場")</totalsRowFormula>
    </tableColumn>
    <tableColumn id="9" xr3:uid="{00000000-0010-0000-0000-000009000000}" name="ランキング" dataDxfId="48" totalsRowDxfId="8"/>
    <tableColumn id="11" xr3:uid="{00000000-0010-0000-0000-00000B000000}" name="役職" dataDxfId="47" totalsRowDxfId="7"/>
    <tableColumn id="3" xr3:uid="{00000000-0010-0000-0000-000003000000}" name="氏名" dataDxfId="46" totalsRowDxfId="6">
      <calculatedColumnFormula>[1]!Table2[[#This Row],[氏名]]</calculatedColumnFormula>
    </tableColumn>
    <tableColumn id="4" xr3:uid="{00000000-0010-0000-0000-000004000000}" name="学年" dataDxfId="45" totalsRowDxfId="5">
      <calculatedColumnFormula>[1]!Table2[[#This Row],[学年]]</calculatedColumnFormula>
    </tableColumn>
    <tableColumn id="5" xr3:uid="{00000000-0010-0000-0000-000005000000}" name="大学名" dataDxfId="44" totalsRowDxfId="4">
      <calculatedColumnFormula>$B$2</calculatedColumnFormula>
    </tableColumn>
    <tableColumn id="7" xr3:uid="{00000000-0010-0000-0000-000007000000}" name="エントリー代1" totalsRowFunction="sum" dataDxfId="43" totalsRowDxfId="3">
      <calculatedColumnFormula>IF(Table4[[#This Row],[エントリー]]="出場",3000,"0")</calculatedColumnFormula>
    </tableColumn>
    <tableColumn id="8" xr3:uid="{00000000-0010-0000-0000-000008000000}" name="エントリー代2" totalsRowFunction="sum" dataDxfId="42" totalsRowDxfId="2">
      <calculatedColumnFormula>IF(AND(Table4[[#This Row],[エントリー]]="出場",Table4[[#This Row],[役職]]="学連"),-3000,0)</calculatedColumnFormula>
    </tableColumn>
    <tableColumn id="10" xr3:uid="{00000000-0010-0000-0000-00000A000000}" name="エントリー代" totalsRowFunction="custom" dataDxfId="41" totalsRowDxfId="1">
      <calculatedColumnFormula>Table4[[#This Row],[エントリー代1]]+Table4[[#This Row],[エントリー代2]]</calculatedColumnFormula>
      <totalsRowFormula>Table4[[#Totals],[エントリー代1]]+Table4[[#Totals],[エントリー代2]]</totalsRowFormula>
    </tableColumn>
    <tableColumn id="6" xr3:uid="{00000000-0010-0000-0000-000006000000}" name="ポイント" dataDxfId="40" totalsRowDxfId="0">
      <calculatedColumnFormula>[1]!Table2[[#This Row],[SP]]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A3:I44" totalsRowCount="1" headerRowDxfId="39" dataDxfId="38" totalsRowDxfId="37">
  <autoFilter ref="A3:I43" xr:uid="{00000000-0009-0000-0100-000002000000}"/>
  <sortState xmlns:xlrd2="http://schemas.microsoft.com/office/spreadsheetml/2017/richdata2" ref="A2:I41">
    <sortCondition ref="A1:A41"/>
  </sortState>
  <tableColumns count="9">
    <tableColumn id="1" xr3:uid="{00000000-0010-0000-0100-000001000000}" name="No" totalsRowLabel="Total" dataDxfId="36" totalsRowDxfId="19"/>
    <tableColumn id="9" xr3:uid="{00000000-0010-0000-0100-000009000000}" name="エントリー" totalsRowFunction="custom" dataDxfId="35" totalsRowDxfId="18">
      <totalsRowFormula>COUNTIF(Table5[エントリー],"出場")</totalsRowFormula>
    </tableColumn>
    <tableColumn id="2" xr3:uid="{00000000-0010-0000-0100-000002000000}" name="ペア" dataDxfId="34" totalsRowDxfId="17"/>
    <tableColumn id="10" xr3:uid="{00000000-0010-0000-0100-00000A000000}" name="ペアの種類" dataDxfId="33" totalsRowDxfId="16"/>
    <tableColumn id="3" xr3:uid="{00000000-0010-0000-0100-000003000000}" name="氏名" dataDxfId="32" totalsRowDxfId="15">
      <calculatedColumnFormula>[1]!Table2[[#This Row],[氏名]]</calculatedColumnFormula>
    </tableColumn>
    <tableColumn id="4" xr3:uid="{00000000-0010-0000-0100-000004000000}" name="学年" dataDxfId="31" totalsRowDxfId="14">
      <calculatedColumnFormula>[1]!Table2[[#This Row],[学年]]</calculatedColumnFormula>
    </tableColumn>
    <tableColumn id="5" xr3:uid="{00000000-0010-0000-0100-000005000000}" name="大学名" dataDxfId="30" totalsRowDxfId="13">
      <calculatedColumnFormula>$B$2</calculatedColumnFormula>
    </tableColumn>
    <tableColumn id="8" xr3:uid="{00000000-0010-0000-0100-000008000000}" name="エントリー代" totalsRowFunction="sum" dataDxfId="29" totalsRowDxfId="12">
      <calculatedColumnFormula>IF(AND(Table5[[#This Row],[エントリー]]="出場",Table5[[#This Row],[ペアの種類]]=""),1500,"0")</calculatedColumnFormula>
    </tableColumn>
    <tableColumn id="6" xr3:uid="{00000000-0010-0000-0100-000006000000}" name="ポイント" dataDxfId="28" totalsRowDxfId="11">
      <calculatedColumnFormula>[1]!Table2[[#This Row],[DP]]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10" displayName="Table110" ref="N3:S14" totalsRowShown="0" headerRowDxfId="27" dataDxfId="26">
  <autoFilter ref="N3:S14" xr:uid="{00000000-0009-0000-0100-000003000000}"/>
  <tableColumns count="6">
    <tableColumn id="1" xr3:uid="{00000000-0010-0000-0200-000001000000}" name="No" dataDxfId="25"/>
    <tableColumn id="2" xr3:uid="{00000000-0010-0000-0200-000002000000}" name="氏名" dataDxfId="24"/>
    <tableColumn id="3" xr3:uid="{00000000-0010-0000-0200-000003000000}" name="フリガナ" dataDxfId="23"/>
    <tableColumn id="4" xr3:uid="{00000000-0010-0000-0200-000004000000}" name="学年" dataDxfId="22"/>
    <tableColumn id="5" xr3:uid="{00000000-0010-0000-0200-000005000000}" name="大学名" dataDxfId="21"/>
    <tableColumn id="6" xr3:uid="{00000000-0010-0000-0200-000006000000}" name="DP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workbookViewId="0">
      <selection activeCell="E5" sqref="E5"/>
    </sheetView>
  </sheetViews>
  <sheetFormatPr defaultColWidth="10.875" defaultRowHeight="18.75"/>
  <cols>
    <col min="1" max="1" width="7.375" style="1" customWidth="1"/>
    <col min="2" max="2" width="14" style="1" customWidth="1"/>
    <col min="3" max="3" width="15.625" style="1" customWidth="1"/>
    <col min="4" max="4" width="10" style="1" customWidth="1"/>
    <col min="5" max="5" width="29.125" style="1" customWidth="1"/>
    <col min="6" max="6" width="9.375" style="1" customWidth="1"/>
    <col min="7" max="7" width="30.875" style="1" customWidth="1"/>
    <col min="8" max="9" width="18.875" style="1" hidden="1" customWidth="1"/>
    <col min="10" max="10" width="21.375" style="1" customWidth="1"/>
    <col min="11" max="11" width="13.125" style="1" customWidth="1"/>
    <col min="12" max="12" width="10.875" style="1"/>
    <col min="13" max="19" width="10.875" style="1" hidden="1" customWidth="1"/>
    <col min="20" max="16384" width="10.875" style="1"/>
  </cols>
  <sheetData>
    <row r="1" spans="1:19" ht="15.95" customHeight="1" thickBot="1">
      <c r="A1" s="33"/>
      <c r="B1" s="61" t="s">
        <v>93</v>
      </c>
      <c r="C1" s="62"/>
      <c r="D1" s="63"/>
      <c r="E1" s="34" t="s">
        <v>94</v>
      </c>
      <c r="F1" s="33"/>
      <c r="G1" s="35" t="s">
        <v>95</v>
      </c>
      <c r="H1" s="36"/>
      <c r="I1" s="36"/>
      <c r="J1" s="64"/>
      <c r="K1" s="65"/>
    </row>
    <row r="2" spans="1:19" ht="27.95" customHeight="1" thickBot="1">
      <c r="A2" s="29"/>
      <c r="B2" s="60" t="s">
        <v>88</v>
      </c>
      <c r="C2" s="60"/>
      <c r="D2" s="60"/>
      <c r="E2" s="56" t="s">
        <v>89</v>
      </c>
      <c r="F2" s="30"/>
      <c r="G2" s="57" t="s">
        <v>46</v>
      </c>
      <c r="H2" s="28"/>
      <c r="I2" s="28"/>
      <c r="J2" s="58" t="s">
        <v>40</v>
      </c>
      <c r="K2" s="59"/>
      <c r="Q2" s="2" t="s">
        <v>46</v>
      </c>
      <c r="R2" s="2" t="s">
        <v>89</v>
      </c>
      <c r="S2" s="2" t="s">
        <v>88</v>
      </c>
    </row>
    <row r="3" spans="1:19" ht="19.5" thickTop="1">
      <c r="A3" s="22" t="s">
        <v>0</v>
      </c>
      <c r="B3" s="22" t="s">
        <v>1</v>
      </c>
      <c r="C3" s="22" t="s">
        <v>41</v>
      </c>
      <c r="D3" s="22" t="s">
        <v>38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M3" s="2"/>
      <c r="Q3" s="2" t="s">
        <v>42</v>
      </c>
      <c r="R3" s="2" t="s">
        <v>44</v>
      </c>
      <c r="S3" s="15" t="s">
        <v>47</v>
      </c>
    </row>
    <row r="4" spans="1:19" ht="56.1" customHeight="1">
      <c r="A4" s="22">
        <v>1</v>
      </c>
      <c r="B4" s="21"/>
      <c r="C4" s="21"/>
      <c r="D4" s="21"/>
      <c r="E4" s="24"/>
      <c r="F4" s="24"/>
      <c r="G4" s="22" t="str">
        <f t="shared" ref="G4:G43" si="0">$B$2</f>
        <v>団体名を選んでください</v>
      </c>
      <c r="H4" s="22" t="str">
        <f>IF(Table4[[#This Row],[エントリー]]="出場",3000,"0")</f>
        <v>0</v>
      </c>
      <c r="I4" s="22">
        <f>IF(AND(Table4[[#This Row],[エントリー]]="出場",Table4[[#This Row],[役職]]="学連"),-3000,0)</f>
        <v>0</v>
      </c>
      <c r="J4" s="22">
        <f>Table4[[#This Row],[エントリー代1]]+Table4[[#This Row],[エントリー代2]]</f>
        <v>0</v>
      </c>
      <c r="K4" s="22"/>
      <c r="M4" s="2"/>
      <c r="N4" s="1">
        <v>1</v>
      </c>
      <c r="O4" s="1">
        <v>1</v>
      </c>
      <c r="Q4" s="2" t="s">
        <v>43</v>
      </c>
      <c r="R4" s="2" t="s">
        <v>45</v>
      </c>
      <c r="S4" s="16" t="s">
        <v>48</v>
      </c>
    </row>
    <row r="5" spans="1:19" ht="56.1" customHeight="1">
      <c r="A5" s="22">
        <v>2</v>
      </c>
      <c r="B5" s="21"/>
      <c r="C5" s="21"/>
      <c r="D5" s="21"/>
      <c r="E5" s="24"/>
      <c r="F5" s="24"/>
      <c r="G5" s="22" t="str">
        <f t="shared" si="0"/>
        <v>団体名を選んでください</v>
      </c>
      <c r="H5" s="22" t="str">
        <f>IF(Table4[[#This Row],[エントリー]]="出場",3000,"0")</f>
        <v>0</v>
      </c>
      <c r="I5" s="22">
        <f>IF(AND(Table4[[#This Row],[エントリー]]="出場",Table4[[#This Row],[役職]]="学連"),-3000,0)</f>
        <v>0</v>
      </c>
      <c r="J5" s="22">
        <f>Table4[[#This Row],[エントリー代1]]+Table4[[#This Row],[エントリー代2]]</f>
        <v>0</v>
      </c>
      <c r="K5" s="22"/>
      <c r="L5" s="2"/>
      <c r="M5" s="2" t="s">
        <v>39</v>
      </c>
      <c r="N5" s="1">
        <v>2</v>
      </c>
      <c r="O5" s="1">
        <v>2</v>
      </c>
      <c r="S5" s="16" t="s">
        <v>49</v>
      </c>
    </row>
    <row r="6" spans="1:19" ht="56.1" customHeight="1">
      <c r="A6" s="22">
        <v>3</v>
      </c>
      <c r="B6" s="21"/>
      <c r="C6" s="21"/>
      <c r="D6" s="21"/>
      <c r="E6" s="24"/>
      <c r="F6" s="24"/>
      <c r="G6" s="22" t="str">
        <f t="shared" si="0"/>
        <v>団体名を選んでください</v>
      </c>
      <c r="H6" s="22" t="str">
        <f>IF(Table4[[#This Row],[エントリー]]="出場",3000,"0")</f>
        <v>0</v>
      </c>
      <c r="I6" s="22">
        <f>IF(AND(Table4[[#This Row],[エントリー]]="出場",Table4[[#This Row],[役職]]="学連"),-3000,0)</f>
        <v>0</v>
      </c>
      <c r="J6" s="22">
        <f>Table4[[#This Row],[エントリー代1]]+Table4[[#This Row],[エントリー代2]]</f>
        <v>0</v>
      </c>
      <c r="K6" s="22"/>
      <c r="N6" s="1">
        <v>3</v>
      </c>
      <c r="O6" s="1">
        <v>3</v>
      </c>
      <c r="S6" s="16" t="s">
        <v>50</v>
      </c>
    </row>
    <row r="7" spans="1:19" ht="56.1" customHeight="1">
      <c r="A7" s="22">
        <v>4</v>
      </c>
      <c r="B7" s="21"/>
      <c r="C7" s="21"/>
      <c r="D7" s="21"/>
      <c r="E7" s="24"/>
      <c r="F7" s="24"/>
      <c r="G7" s="22" t="str">
        <f t="shared" si="0"/>
        <v>団体名を選んでください</v>
      </c>
      <c r="H7" s="22" t="str">
        <f>IF(Table4[[#This Row],[エントリー]]="出場",3000,"0")</f>
        <v>0</v>
      </c>
      <c r="I7" s="22">
        <f>IF(AND(Table4[[#This Row],[エントリー]]="出場",Table4[[#This Row],[役職]]="学連"),-3000,0)</f>
        <v>0</v>
      </c>
      <c r="J7" s="22">
        <f>Table4[[#This Row],[エントリー代1]]+Table4[[#This Row],[エントリー代2]]</f>
        <v>0</v>
      </c>
      <c r="K7" s="22"/>
      <c r="N7" s="1">
        <v>4</v>
      </c>
      <c r="O7" s="1">
        <v>4</v>
      </c>
      <c r="S7" s="16" t="s">
        <v>51</v>
      </c>
    </row>
    <row r="8" spans="1:19" ht="56.1" customHeight="1">
      <c r="A8" s="23">
        <v>5</v>
      </c>
      <c r="B8" s="21"/>
      <c r="C8" s="21"/>
      <c r="D8" s="21"/>
      <c r="E8" s="24"/>
      <c r="F8" s="24"/>
      <c r="G8" s="22" t="str">
        <f t="shared" si="0"/>
        <v>団体名を選んでください</v>
      </c>
      <c r="H8" s="23" t="str">
        <f>IF(Table4[[#This Row],[エントリー]]="出場",3000,"0")</f>
        <v>0</v>
      </c>
      <c r="I8" s="22">
        <f>IF(AND(Table4[[#This Row],[エントリー]]="出場",Table4[[#This Row],[役職]]="学連"),-3000,0)</f>
        <v>0</v>
      </c>
      <c r="J8" s="22">
        <f>Table4[[#This Row],[エントリー代1]]+Table4[[#This Row],[エントリー代2]]</f>
        <v>0</v>
      </c>
      <c r="K8" s="22"/>
      <c r="N8" s="1">
        <v>5</v>
      </c>
      <c r="O8" s="1">
        <v>5</v>
      </c>
      <c r="S8" s="16" t="s">
        <v>52</v>
      </c>
    </row>
    <row r="9" spans="1:19" ht="56.1" customHeight="1">
      <c r="A9" s="22">
        <v>6</v>
      </c>
      <c r="B9" s="21"/>
      <c r="C9" s="21"/>
      <c r="D9" s="21"/>
      <c r="E9" s="24"/>
      <c r="F9" s="24"/>
      <c r="G9" s="22" t="str">
        <f t="shared" si="0"/>
        <v>団体名を選んでください</v>
      </c>
      <c r="H9" s="22" t="str">
        <f>IF(Table4[[#This Row],[エントリー]]="出場",3000,"0")</f>
        <v>0</v>
      </c>
      <c r="I9" s="22">
        <f>IF(AND(Table4[[#This Row],[エントリー]]="出場",Table4[[#This Row],[役職]]="学連"),-3000,0)</f>
        <v>0</v>
      </c>
      <c r="J9" s="22">
        <f>Table4[[#This Row],[エントリー代1]]+Table4[[#This Row],[エントリー代2]]</f>
        <v>0</v>
      </c>
      <c r="K9" s="22"/>
      <c r="N9" s="1">
        <v>6</v>
      </c>
      <c r="O9" s="1">
        <v>6</v>
      </c>
      <c r="S9" s="16" t="s">
        <v>53</v>
      </c>
    </row>
    <row r="10" spans="1:19" ht="56.1" customHeight="1">
      <c r="A10" s="22">
        <v>7</v>
      </c>
      <c r="B10" s="21"/>
      <c r="C10" s="21"/>
      <c r="D10" s="21"/>
      <c r="E10" s="24"/>
      <c r="F10" s="24"/>
      <c r="G10" s="22" t="str">
        <f t="shared" si="0"/>
        <v>団体名を選んでください</v>
      </c>
      <c r="H10" s="22" t="str">
        <f>IF(Table4[[#This Row],[エントリー]]="出場",3000,"0")</f>
        <v>0</v>
      </c>
      <c r="I10" s="22">
        <f>IF(AND(Table4[[#This Row],[エントリー]]="出場",Table4[[#This Row],[役職]]="学連"),-3000,0)</f>
        <v>0</v>
      </c>
      <c r="J10" s="22">
        <f>Table4[[#This Row],[エントリー代1]]+Table4[[#This Row],[エントリー代2]]</f>
        <v>0</v>
      </c>
      <c r="K10" s="22"/>
      <c r="N10" s="1">
        <v>7</v>
      </c>
      <c r="S10" s="16" t="s">
        <v>54</v>
      </c>
    </row>
    <row r="11" spans="1:19" ht="56.1" customHeight="1">
      <c r="A11" s="22">
        <v>8</v>
      </c>
      <c r="B11" s="21"/>
      <c r="C11" s="21"/>
      <c r="D11" s="21"/>
      <c r="E11" s="24"/>
      <c r="F11" s="24"/>
      <c r="G11" s="22" t="str">
        <f t="shared" si="0"/>
        <v>団体名を選んでください</v>
      </c>
      <c r="H11" s="22" t="str">
        <f>IF(Table4[[#This Row],[エントリー]]="出場",3000,"0")</f>
        <v>0</v>
      </c>
      <c r="I11" s="22">
        <f>IF(AND(Table4[[#This Row],[エントリー]]="出場",Table4[[#This Row],[役職]]="学連"),-3000,0)</f>
        <v>0</v>
      </c>
      <c r="J11" s="22">
        <f>Table4[[#This Row],[エントリー代1]]+Table4[[#This Row],[エントリー代2]]</f>
        <v>0</v>
      </c>
      <c r="K11" s="22"/>
      <c r="N11" s="1">
        <v>8</v>
      </c>
      <c r="S11" s="16" t="s">
        <v>55</v>
      </c>
    </row>
    <row r="12" spans="1:19" ht="56.1" customHeight="1">
      <c r="A12" s="22">
        <v>9</v>
      </c>
      <c r="B12" s="21"/>
      <c r="C12" s="21"/>
      <c r="D12" s="21"/>
      <c r="E12" s="24"/>
      <c r="F12" s="24"/>
      <c r="G12" s="22" t="str">
        <f t="shared" si="0"/>
        <v>団体名を選んでください</v>
      </c>
      <c r="H12" s="22" t="str">
        <f>IF(Table4[[#This Row],[エントリー]]="出場",3000,"0")</f>
        <v>0</v>
      </c>
      <c r="I12" s="22">
        <f>IF(AND(Table4[[#This Row],[エントリー]]="出場",Table4[[#This Row],[役職]]="学連"),-3000,0)</f>
        <v>0</v>
      </c>
      <c r="J12" s="22">
        <f>Table4[[#This Row],[エントリー代1]]+Table4[[#This Row],[エントリー代2]]</f>
        <v>0</v>
      </c>
      <c r="K12" s="22"/>
      <c r="N12" s="1">
        <v>9</v>
      </c>
      <c r="S12" s="18" t="s">
        <v>56</v>
      </c>
    </row>
    <row r="13" spans="1:19" ht="56.1" customHeight="1">
      <c r="A13" s="22">
        <v>10</v>
      </c>
      <c r="B13" s="21"/>
      <c r="C13" s="21"/>
      <c r="D13" s="21"/>
      <c r="E13" s="24"/>
      <c r="F13" s="24"/>
      <c r="G13" s="22" t="str">
        <f t="shared" si="0"/>
        <v>団体名を選んでください</v>
      </c>
      <c r="H13" s="22" t="str">
        <f>IF(Table4[[#This Row],[エントリー]]="出場",3000,"0")</f>
        <v>0</v>
      </c>
      <c r="I13" s="22">
        <f>IF(AND(Table4[[#This Row],[エントリー]]="出場",Table4[[#This Row],[役職]]="学連"),-3000,0)</f>
        <v>0</v>
      </c>
      <c r="J13" s="22">
        <f>Table4[[#This Row],[エントリー代1]]+Table4[[#This Row],[エントリー代2]]</f>
        <v>0</v>
      </c>
      <c r="K13" s="22"/>
      <c r="N13" s="1">
        <v>10</v>
      </c>
      <c r="S13" s="20" t="s">
        <v>87</v>
      </c>
    </row>
    <row r="14" spans="1:19" ht="56.1" customHeight="1">
      <c r="A14" s="22">
        <v>11</v>
      </c>
      <c r="B14" s="21"/>
      <c r="C14" s="21"/>
      <c r="D14" s="21"/>
      <c r="E14" s="24"/>
      <c r="F14" s="24"/>
      <c r="G14" s="22" t="str">
        <f t="shared" si="0"/>
        <v>団体名を選んでください</v>
      </c>
      <c r="H14" s="22" t="str">
        <f>IF(Table4[[#This Row],[エントリー]]="出場",3000,"0")</f>
        <v>0</v>
      </c>
      <c r="I14" s="22">
        <f>IF(AND(Table4[[#This Row],[エントリー]]="出場",Table4[[#This Row],[役職]]="学連"),-3000,0)</f>
        <v>0</v>
      </c>
      <c r="J14" s="22">
        <f>Table4[[#This Row],[エントリー代1]]+Table4[[#This Row],[エントリー代2]]</f>
        <v>0</v>
      </c>
      <c r="K14" s="22"/>
      <c r="N14" s="1">
        <v>11</v>
      </c>
      <c r="S14" s="19" t="s">
        <v>57</v>
      </c>
    </row>
    <row r="15" spans="1:19" ht="56.1" customHeight="1">
      <c r="A15" s="22">
        <v>12</v>
      </c>
      <c r="B15" s="21"/>
      <c r="C15" s="21"/>
      <c r="D15" s="21"/>
      <c r="E15" s="24"/>
      <c r="F15" s="24"/>
      <c r="G15" s="22" t="str">
        <f t="shared" si="0"/>
        <v>団体名を選んでください</v>
      </c>
      <c r="H15" s="22" t="str">
        <f>IF(Table4[[#This Row],[エントリー]]="出場",3000,"0")</f>
        <v>0</v>
      </c>
      <c r="I15" s="22">
        <f>IF(AND(Table4[[#This Row],[エントリー]]="出場",Table4[[#This Row],[役職]]="学連"),-3000,0)</f>
        <v>0</v>
      </c>
      <c r="J15" s="22">
        <f>Table4[[#This Row],[エントリー代1]]+Table4[[#This Row],[エントリー代2]]</f>
        <v>0</v>
      </c>
      <c r="K15" s="22"/>
      <c r="N15" s="1">
        <v>12</v>
      </c>
      <c r="S15" s="16" t="s">
        <v>58</v>
      </c>
    </row>
    <row r="16" spans="1:19" ht="56.1" customHeight="1">
      <c r="A16" s="22">
        <v>13</v>
      </c>
      <c r="B16" s="21"/>
      <c r="C16" s="21"/>
      <c r="D16" s="21"/>
      <c r="E16" s="24"/>
      <c r="F16" s="24"/>
      <c r="G16" s="22" t="str">
        <f t="shared" si="0"/>
        <v>団体名を選んでください</v>
      </c>
      <c r="H16" s="22" t="str">
        <f>IF(Table4[[#This Row],[エントリー]]="出場",3000,"0")</f>
        <v>0</v>
      </c>
      <c r="I16" s="22">
        <f>IF(AND(Table4[[#This Row],[エントリー]]="出場",Table4[[#This Row],[役職]]="学連"),-3000,0)</f>
        <v>0</v>
      </c>
      <c r="J16" s="22">
        <f>Table4[[#This Row],[エントリー代1]]+Table4[[#This Row],[エントリー代2]]</f>
        <v>0</v>
      </c>
      <c r="K16" s="22"/>
      <c r="N16" s="1">
        <v>13</v>
      </c>
      <c r="S16" s="16" t="s">
        <v>59</v>
      </c>
    </row>
    <row r="17" spans="1:19" ht="56.1" customHeight="1">
      <c r="A17" s="22">
        <v>14</v>
      </c>
      <c r="B17" s="21"/>
      <c r="C17" s="21"/>
      <c r="D17" s="21"/>
      <c r="E17" s="24"/>
      <c r="F17" s="24"/>
      <c r="G17" s="22" t="str">
        <f t="shared" si="0"/>
        <v>団体名を選んでください</v>
      </c>
      <c r="H17" s="22" t="str">
        <f>IF(Table4[[#This Row],[エントリー]]="出場",3000,"0")</f>
        <v>0</v>
      </c>
      <c r="I17" s="22">
        <f>IF(AND(Table4[[#This Row],[エントリー]]="出場",Table4[[#This Row],[役職]]="学連"),-3000,0)</f>
        <v>0</v>
      </c>
      <c r="J17" s="22">
        <f>Table4[[#This Row],[エントリー代1]]+Table4[[#This Row],[エントリー代2]]</f>
        <v>0</v>
      </c>
      <c r="K17" s="22"/>
      <c r="N17" s="1">
        <v>14</v>
      </c>
      <c r="S17" s="16" t="s">
        <v>90</v>
      </c>
    </row>
    <row r="18" spans="1:19" ht="56.1" customHeight="1">
      <c r="A18" s="22">
        <v>15</v>
      </c>
      <c r="B18" s="21"/>
      <c r="C18" s="21"/>
      <c r="D18" s="21"/>
      <c r="E18" s="24"/>
      <c r="F18" s="24"/>
      <c r="G18" s="22" t="str">
        <f t="shared" si="0"/>
        <v>団体名を選んでください</v>
      </c>
      <c r="H18" s="22" t="str">
        <f>IF(Table4[[#This Row],[エントリー]]="出場",3000,"0")</f>
        <v>0</v>
      </c>
      <c r="I18" s="22">
        <f>IF(AND(Table4[[#This Row],[エントリー]]="出場",Table4[[#This Row],[役職]]="学連"),-3000,0)</f>
        <v>0</v>
      </c>
      <c r="J18" s="22">
        <f>Table4[[#This Row],[エントリー代1]]+Table4[[#This Row],[エントリー代2]]</f>
        <v>0</v>
      </c>
      <c r="K18" s="22"/>
      <c r="N18" s="1">
        <v>15</v>
      </c>
      <c r="S18" s="16" t="s">
        <v>60</v>
      </c>
    </row>
    <row r="19" spans="1:19" ht="56.1" customHeight="1">
      <c r="A19" s="22">
        <v>16</v>
      </c>
      <c r="B19" s="21"/>
      <c r="C19" s="21"/>
      <c r="D19" s="21"/>
      <c r="E19" s="24"/>
      <c r="F19" s="24"/>
      <c r="G19" s="22" t="str">
        <f t="shared" si="0"/>
        <v>団体名を選んでください</v>
      </c>
      <c r="H19" s="22" t="str">
        <f>IF(Table4[[#This Row],[エントリー]]="出場",3000,"0")</f>
        <v>0</v>
      </c>
      <c r="I19" s="22">
        <f>IF(AND(Table4[[#This Row],[エントリー]]="出場",Table4[[#This Row],[役職]]="学連"),-3000,0)</f>
        <v>0</v>
      </c>
      <c r="J19" s="22">
        <f>Table4[[#This Row],[エントリー代1]]+Table4[[#This Row],[エントリー代2]]</f>
        <v>0</v>
      </c>
      <c r="K19" s="22"/>
      <c r="N19" s="1">
        <v>16</v>
      </c>
      <c r="S19" s="18" t="s">
        <v>61</v>
      </c>
    </row>
    <row r="20" spans="1:19" ht="56.1" customHeight="1">
      <c r="A20" s="22">
        <v>17</v>
      </c>
      <c r="B20" s="21"/>
      <c r="C20" s="21"/>
      <c r="D20" s="21"/>
      <c r="E20" s="24"/>
      <c r="F20" s="24"/>
      <c r="G20" s="22" t="str">
        <f t="shared" si="0"/>
        <v>団体名を選んでください</v>
      </c>
      <c r="H20" s="22" t="str">
        <f>IF(Table4[[#This Row],[エントリー]]="出場",3000,"0")</f>
        <v>0</v>
      </c>
      <c r="I20" s="22">
        <f>IF(AND(Table4[[#This Row],[エントリー]]="出場",Table4[[#This Row],[役職]]="学連"),-3000,0)</f>
        <v>0</v>
      </c>
      <c r="J20" s="22">
        <f>Table4[[#This Row],[エントリー代1]]+Table4[[#This Row],[エントリー代2]]</f>
        <v>0</v>
      </c>
      <c r="K20" s="22"/>
      <c r="N20" s="1">
        <v>17</v>
      </c>
      <c r="S20" s="20" t="s">
        <v>91</v>
      </c>
    </row>
    <row r="21" spans="1:19" ht="56.1" customHeight="1">
      <c r="A21" s="22">
        <v>18</v>
      </c>
      <c r="B21" s="21"/>
      <c r="C21" s="21"/>
      <c r="D21" s="21"/>
      <c r="E21" s="24"/>
      <c r="F21" s="24"/>
      <c r="G21" s="22" t="str">
        <f t="shared" si="0"/>
        <v>団体名を選んでください</v>
      </c>
      <c r="H21" s="22" t="str">
        <f>IF(Table4[[#This Row],[エントリー]]="出場",3000,"0")</f>
        <v>0</v>
      </c>
      <c r="I21" s="22">
        <f>IF(AND(Table4[[#This Row],[エントリー]]="出場",Table4[[#This Row],[役職]]="学連"),-3000,0)</f>
        <v>0</v>
      </c>
      <c r="J21" s="22">
        <f>Table4[[#This Row],[エントリー代1]]+Table4[[#This Row],[エントリー代2]]</f>
        <v>0</v>
      </c>
      <c r="K21" s="22"/>
      <c r="N21" s="1">
        <v>18</v>
      </c>
      <c r="S21" s="19" t="s">
        <v>62</v>
      </c>
    </row>
    <row r="22" spans="1:19" ht="56.1" customHeight="1">
      <c r="A22" s="22">
        <v>19</v>
      </c>
      <c r="B22" s="21"/>
      <c r="C22" s="21"/>
      <c r="D22" s="21"/>
      <c r="E22" s="24"/>
      <c r="F22" s="24"/>
      <c r="G22" s="22" t="str">
        <f t="shared" si="0"/>
        <v>団体名を選んでください</v>
      </c>
      <c r="H22" s="22" t="str">
        <f>IF(Table4[[#This Row],[エントリー]]="出場",3000,"0")</f>
        <v>0</v>
      </c>
      <c r="I22" s="22">
        <f>IF(AND(Table4[[#This Row],[エントリー]]="出場",Table4[[#This Row],[役職]]="学連"),-3000,0)</f>
        <v>0</v>
      </c>
      <c r="J22" s="22">
        <f>Table4[[#This Row],[エントリー代1]]+Table4[[#This Row],[エントリー代2]]</f>
        <v>0</v>
      </c>
      <c r="K22" s="22"/>
      <c r="N22" s="1">
        <v>19</v>
      </c>
      <c r="S22" s="16" t="s">
        <v>63</v>
      </c>
    </row>
    <row r="23" spans="1:19" ht="56.1" customHeight="1">
      <c r="A23" s="22">
        <v>20</v>
      </c>
      <c r="B23" s="21"/>
      <c r="C23" s="21"/>
      <c r="D23" s="21"/>
      <c r="E23" s="24"/>
      <c r="F23" s="24"/>
      <c r="G23" s="22" t="str">
        <f t="shared" si="0"/>
        <v>団体名を選んでください</v>
      </c>
      <c r="H23" s="22" t="str">
        <f>IF(Table4[[#This Row],[エントリー]]="出場",3000,"0")</f>
        <v>0</v>
      </c>
      <c r="I23" s="22">
        <f>IF(AND(Table4[[#This Row],[エントリー]]="出場",Table4[[#This Row],[役職]]="学連"),-3000,0)</f>
        <v>0</v>
      </c>
      <c r="J23" s="22">
        <f>Table4[[#This Row],[エントリー代1]]+Table4[[#This Row],[エントリー代2]]</f>
        <v>0</v>
      </c>
      <c r="K23" s="22"/>
      <c r="N23" s="1">
        <v>20</v>
      </c>
      <c r="S23" s="16" t="s">
        <v>64</v>
      </c>
    </row>
    <row r="24" spans="1:19" ht="56.1" customHeight="1">
      <c r="A24" s="22">
        <v>21</v>
      </c>
      <c r="B24" s="21"/>
      <c r="C24" s="21"/>
      <c r="D24" s="21"/>
      <c r="E24" s="24"/>
      <c r="F24" s="24"/>
      <c r="G24" s="22" t="str">
        <f t="shared" si="0"/>
        <v>団体名を選んでください</v>
      </c>
      <c r="H24" s="22" t="str">
        <f>IF(Table4[[#This Row],[エントリー]]="出場",3000,"0")</f>
        <v>0</v>
      </c>
      <c r="I24" s="22">
        <f>IF(AND(Table4[[#This Row],[エントリー]]="出場",Table4[[#This Row],[役職]]="学連"),-3000,0)</f>
        <v>0</v>
      </c>
      <c r="J24" s="22">
        <f>Table4[[#This Row],[エントリー代1]]+Table4[[#This Row],[エントリー代2]]</f>
        <v>0</v>
      </c>
      <c r="K24" s="22"/>
      <c r="N24" s="1">
        <v>21</v>
      </c>
      <c r="S24" s="16" t="s">
        <v>65</v>
      </c>
    </row>
    <row r="25" spans="1:19" ht="56.1" customHeight="1">
      <c r="A25" s="22">
        <v>22</v>
      </c>
      <c r="B25" s="21"/>
      <c r="C25" s="21"/>
      <c r="D25" s="21"/>
      <c r="E25" s="24"/>
      <c r="F25" s="24"/>
      <c r="G25" s="22" t="str">
        <f t="shared" si="0"/>
        <v>団体名を選んでください</v>
      </c>
      <c r="H25" s="22" t="str">
        <f>IF(Table4[[#This Row],[エントリー]]="出場",3000,"0")</f>
        <v>0</v>
      </c>
      <c r="I25" s="22">
        <f>IF(AND(Table4[[#This Row],[エントリー]]="出場",Table4[[#This Row],[役職]]="学連"),-3000,0)</f>
        <v>0</v>
      </c>
      <c r="J25" s="22">
        <f>Table4[[#This Row],[エントリー代1]]+Table4[[#This Row],[エントリー代2]]</f>
        <v>0</v>
      </c>
      <c r="K25" s="22"/>
      <c r="N25" s="1">
        <v>22</v>
      </c>
      <c r="S25" s="16" t="s">
        <v>66</v>
      </c>
    </row>
    <row r="26" spans="1:19" ht="56.1" customHeight="1">
      <c r="A26" s="22">
        <v>23</v>
      </c>
      <c r="B26" s="21"/>
      <c r="C26" s="21"/>
      <c r="D26" s="21"/>
      <c r="E26" s="24"/>
      <c r="F26" s="24"/>
      <c r="G26" s="22" t="str">
        <f t="shared" si="0"/>
        <v>団体名を選んでください</v>
      </c>
      <c r="H26" s="22" t="str">
        <f>IF(Table4[[#This Row],[エントリー]]="出場",3000,"0")</f>
        <v>0</v>
      </c>
      <c r="I26" s="22">
        <f>IF(AND(Table4[[#This Row],[エントリー]]="出場",Table4[[#This Row],[役職]]="学連"),-3000,0)</f>
        <v>0</v>
      </c>
      <c r="J26" s="22">
        <f>Table4[[#This Row],[エントリー代1]]+Table4[[#This Row],[エントリー代2]]</f>
        <v>0</v>
      </c>
      <c r="K26" s="22"/>
      <c r="N26" s="1">
        <v>23</v>
      </c>
      <c r="S26" s="16" t="s">
        <v>67</v>
      </c>
    </row>
    <row r="27" spans="1:19" ht="56.1" customHeight="1">
      <c r="A27" s="22">
        <v>24</v>
      </c>
      <c r="B27" s="21"/>
      <c r="C27" s="21"/>
      <c r="D27" s="21"/>
      <c r="E27" s="24"/>
      <c r="F27" s="24"/>
      <c r="G27" s="22" t="str">
        <f t="shared" si="0"/>
        <v>団体名を選んでください</v>
      </c>
      <c r="H27" s="22" t="str">
        <f>IF(Table4[[#This Row],[エントリー]]="出場",3000,"0")</f>
        <v>0</v>
      </c>
      <c r="I27" s="22">
        <f>IF(AND(Table4[[#This Row],[エントリー]]="出場",Table4[[#This Row],[役職]]="学連"),-3000,0)</f>
        <v>0</v>
      </c>
      <c r="J27" s="22">
        <f>Table4[[#This Row],[エントリー代1]]+Table4[[#This Row],[エントリー代2]]</f>
        <v>0</v>
      </c>
      <c r="K27" s="22"/>
      <c r="N27" s="1">
        <v>24</v>
      </c>
      <c r="S27" s="16" t="s">
        <v>68</v>
      </c>
    </row>
    <row r="28" spans="1:19" ht="56.1" customHeight="1">
      <c r="A28" s="22">
        <v>25</v>
      </c>
      <c r="B28" s="21"/>
      <c r="C28" s="21"/>
      <c r="D28" s="21"/>
      <c r="E28" s="24"/>
      <c r="F28" s="24"/>
      <c r="G28" s="22" t="str">
        <f t="shared" si="0"/>
        <v>団体名を選んでください</v>
      </c>
      <c r="H28" s="22" t="str">
        <f>IF(Table4[[#This Row],[エントリー]]="出場",3000,"0")</f>
        <v>0</v>
      </c>
      <c r="I28" s="22">
        <f>IF(AND(Table4[[#This Row],[エントリー]]="出場",Table4[[#This Row],[役職]]="学連"),-3000,0)</f>
        <v>0</v>
      </c>
      <c r="J28" s="22">
        <f>Table4[[#This Row],[エントリー代1]]+Table4[[#This Row],[エントリー代2]]</f>
        <v>0</v>
      </c>
      <c r="K28" s="22"/>
      <c r="N28" s="1">
        <v>25</v>
      </c>
      <c r="S28" s="16" t="s">
        <v>69</v>
      </c>
    </row>
    <row r="29" spans="1:19" ht="56.1" customHeight="1">
      <c r="A29" s="22">
        <v>26</v>
      </c>
      <c r="B29" s="21"/>
      <c r="C29" s="21"/>
      <c r="D29" s="21"/>
      <c r="E29" s="24"/>
      <c r="F29" s="24"/>
      <c r="G29" s="22" t="str">
        <f t="shared" si="0"/>
        <v>団体名を選んでください</v>
      </c>
      <c r="H29" s="22" t="str">
        <f>IF(Table4[[#This Row],[エントリー]]="出場",3000,"0")</f>
        <v>0</v>
      </c>
      <c r="I29" s="22">
        <f>IF(AND(Table4[[#This Row],[エントリー]]="出場",Table4[[#This Row],[役職]]="学連"),-3000,0)</f>
        <v>0</v>
      </c>
      <c r="J29" s="22">
        <f>Table4[[#This Row],[エントリー代1]]+Table4[[#This Row],[エントリー代2]]</f>
        <v>0</v>
      </c>
      <c r="K29" s="22"/>
      <c r="N29" s="1">
        <v>26</v>
      </c>
      <c r="S29" s="16" t="s">
        <v>70</v>
      </c>
    </row>
    <row r="30" spans="1:19" ht="56.1" customHeight="1">
      <c r="A30" s="22">
        <v>27</v>
      </c>
      <c r="B30" s="21"/>
      <c r="C30" s="21"/>
      <c r="D30" s="21"/>
      <c r="E30" s="24"/>
      <c r="F30" s="24"/>
      <c r="G30" s="22" t="str">
        <f t="shared" si="0"/>
        <v>団体名を選んでください</v>
      </c>
      <c r="H30" s="22" t="str">
        <f>IF(Table4[[#This Row],[エントリー]]="出場",3000,"0")</f>
        <v>0</v>
      </c>
      <c r="I30" s="22">
        <f>IF(AND(Table4[[#This Row],[エントリー]]="出場",Table4[[#This Row],[役職]]="学連"),-3000,0)</f>
        <v>0</v>
      </c>
      <c r="J30" s="22">
        <f>Table4[[#This Row],[エントリー代1]]+Table4[[#This Row],[エントリー代2]]</f>
        <v>0</v>
      </c>
      <c r="K30" s="22"/>
      <c r="N30" s="1">
        <v>27</v>
      </c>
      <c r="S30" s="16" t="s">
        <v>71</v>
      </c>
    </row>
    <row r="31" spans="1:19" ht="56.1" customHeight="1">
      <c r="A31" s="22">
        <v>28</v>
      </c>
      <c r="B31" s="21"/>
      <c r="C31" s="21"/>
      <c r="D31" s="21"/>
      <c r="E31" s="24"/>
      <c r="F31" s="24"/>
      <c r="G31" s="22" t="str">
        <f t="shared" si="0"/>
        <v>団体名を選んでください</v>
      </c>
      <c r="H31" s="22" t="str">
        <f>IF(Table4[[#This Row],[エントリー]]="出場",3000,"0")</f>
        <v>0</v>
      </c>
      <c r="I31" s="22">
        <f>IF(AND(Table4[[#This Row],[エントリー]]="出場",Table4[[#This Row],[役職]]="学連"),-3000,0)</f>
        <v>0</v>
      </c>
      <c r="J31" s="22">
        <f>Table4[[#This Row],[エントリー代1]]+Table4[[#This Row],[エントリー代2]]</f>
        <v>0</v>
      </c>
      <c r="K31" s="22"/>
      <c r="N31" s="1">
        <v>28</v>
      </c>
      <c r="S31" s="16" t="s">
        <v>72</v>
      </c>
    </row>
    <row r="32" spans="1:19" ht="56.1" customHeight="1">
      <c r="A32" s="22">
        <v>29</v>
      </c>
      <c r="B32" s="21"/>
      <c r="C32" s="21"/>
      <c r="D32" s="21"/>
      <c r="E32" s="24"/>
      <c r="F32" s="24"/>
      <c r="G32" s="22" t="str">
        <f t="shared" si="0"/>
        <v>団体名を選んでください</v>
      </c>
      <c r="H32" s="22" t="str">
        <f>IF(Table4[[#This Row],[エントリー]]="出場",3000,"0")</f>
        <v>0</v>
      </c>
      <c r="I32" s="22">
        <f>IF(AND(Table4[[#This Row],[エントリー]]="出場",Table4[[#This Row],[役職]]="学連"),-3000,0)</f>
        <v>0</v>
      </c>
      <c r="J32" s="22">
        <f>Table4[[#This Row],[エントリー代1]]+Table4[[#This Row],[エントリー代2]]</f>
        <v>0</v>
      </c>
      <c r="K32" s="22"/>
      <c r="N32" s="1">
        <v>29</v>
      </c>
      <c r="S32" s="16" t="s">
        <v>73</v>
      </c>
    </row>
    <row r="33" spans="1:19" ht="56.1" customHeight="1">
      <c r="A33" s="22">
        <v>30</v>
      </c>
      <c r="B33" s="21"/>
      <c r="C33" s="21"/>
      <c r="D33" s="21"/>
      <c r="E33" s="24"/>
      <c r="F33" s="24"/>
      <c r="G33" s="22" t="str">
        <f t="shared" si="0"/>
        <v>団体名を選んでください</v>
      </c>
      <c r="H33" s="22" t="str">
        <f>IF(Table4[[#This Row],[エントリー]]="出場",3000,"0")</f>
        <v>0</v>
      </c>
      <c r="I33" s="22">
        <f>IF(AND(Table4[[#This Row],[エントリー]]="出場",Table4[[#This Row],[役職]]="学連"),-3000,0)</f>
        <v>0</v>
      </c>
      <c r="J33" s="22">
        <f>Table4[[#This Row],[エントリー代1]]+Table4[[#This Row],[エントリー代2]]</f>
        <v>0</v>
      </c>
      <c r="K33" s="22"/>
      <c r="N33" s="1">
        <v>30</v>
      </c>
      <c r="S33" s="16" t="s">
        <v>74</v>
      </c>
    </row>
    <row r="34" spans="1:19" ht="56.1" customHeight="1">
      <c r="A34" s="22">
        <v>31</v>
      </c>
      <c r="B34" s="21"/>
      <c r="C34" s="21"/>
      <c r="D34" s="21"/>
      <c r="E34" s="24"/>
      <c r="F34" s="24"/>
      <c r="G34" s="22" t="str">
        <f t="shared" si="0"/>
        <v>団体名を選んでください</v>
      </c>
      <c r="H34" s="22" t="str">
        <f>IF(Table4[[#This Row],[エントリー]]="出場",3000,"0")</f>
        <v>0</v>
      </c>
      <c r="I34" s="22">
        <f>IF(AND(Table4[[#This Row],[エントリー]]="出場",Table4[[#This Row],[役職]]="学連"),-3000,0)</f>
        <v>0</v>
      </c>
      <c r="J34" s="22">
        <f>Table4[[#This Row],[エントリー代1]]+Table4[[#This Row],[エントリー代2]]</f>
        <v>0</v>
      </c>
      <c r="K34" s="22"/>
      <c r="N34" s="1">
        <v>31</v>
      </c>
      <c r="S34" s="16" t="s">
        <v>75</v>
      </c>
    </row>
    <row r="35" spans="1:19" ht="56.1" customHeight="1">
      <c r="A35" s="22">
        <v>32</v>
      </c>
      <c r="B35" s="21"/>
      <c r="C35" s="21"/>
      <c r="D35" s="21"/>
      <c r="E35" s="24"/>
      <c r="F35" s="24"/>
      <c r="G35" s="22" t="str">
        <f t="shared" si="0"/>
        <v>団体名を選んでください</v>
      </c>
      <c r="H35" s="22" t="str">
        <f>IF(Table4[[#This Row],[エントリー]]="出場",3000,"0")</f>
        <v>0</v>
      </c>
      <c r="I35" s="22">
        <f>IF(AND(Table4[[#This Row],[エントリー]]="出場",Table4[[#This Row],[役職]]="学連"),-3000,0)</f>
        <v>0</v>
      </c>
      <c r="J35" s="22">
        <f>Table4[[#This Row],[エントリー代1]]+Table4[[#This Row],[エントリー代2]]</f>
        <v>0</v>
      </c>
      <c r="K35" s="22"/>
      <c r="N35" s="1">
        <v>32</v>
      </c>
      <c r="S35" s="16" t="s">
        <v>76</v>
      </c>
    </row>
    <row r="36" spans="1:19" ht="56.1" customHeight="1">
      <c r="A36" s="22">
        <v>33</v>
      </c>
      <c r="B36" s="21"/>
      <c r="C36" s="21"/>
      <c r="D36" s="21"/>
      <c r="E36" s="24"/>
      <c r="F36" s="24"/>
      <c r="G36" s="22" t="str">
        <f t="shared" si="0"/>
        <v>団体名を選んでください</v>
      </c>
      <c r="H36" s="22" t="str">
        <f>IF(Table4[[#This Row],[エントリー]]="出場",3000,"0")</f>
        <v>0</v>
      </c>
      <c r="I36" s="22">
        <f>IF(AND(Table4[[#This Row],[エントリー]]="出場",Table4[[#This Row],[役職]]="学連"),-3000,0)</f>
        <v>0</v>
      </c>
      <c r="J36" s="22">
        <f>Table4[[#This Row],[エントリー代1]]+Table4[[#This Row],[エントリー代2]]</f>
        <v>0</v>
      </c>
      <c r="K36" s="22"/>
      <c r="N36" s="1">
        <v>33</v>
      </c>
      <c r="S36" s="16" t="s">
        <v>77</v>
      </c>
    </row>
    <row r="37" spans="1:19" ht="56.1" customHeight="1">
      <c r="A37" s="22">
        <v>34</v>
      </c>
      <c r="B37" s="21"/>
      <c r="C37" s="21"/>
      <c r="D37" s="21"/>
      <c r="E37" s="24"/>
      <c r="F37" s="24"/>
      <c r="G37" s="22" t="str">
        <f t="shared" si="0"/>
        <v>団体名を選んでください</v>
      </c>
      <c r="H37" s="22" t="str">
        <f>IF(Table4[[#This Row],[エントリー]]="出場",3000,"0")</f>
        <v>0</v>
      </c>
      <c r="I37" s="22">
        <f>IF(AND(Table4[[#This Row],[エントリー]]="出場",Table4[[#This Row],[役職]]="学連"),-3000,0)</f>
        <v>0</v>
      </c>
      <c r="J37" s="22">
        <f>Table4[[#This Row],[エントリー代1]]+Table4[[#This Row],[エントリー代2]]</f>
        <v>0</v>
      </c>
      <c r="K37" s="22"/>
      <c r="N37" s="1">
        <v>34</v>
      </c>
      <c r="S37" s="16" t="s">
        <v>78</v>
      </c>
    </row>
    <row r="38" spans="1:19" ht="56.1" customHeight="1">
      <c r="A38" s="22">
        <v>35</v>
      </c>
      <c r="B38" s="21"/>
      <c r="C38" s="21"/>
      <c r="D38" s="21"/>
      <c r="E38" s="24"/>
      <c r="F38" s="24"/>
      <c r="G38" s="22" t="str">
        <f t="shared" si="0"/>
        <v>団体名を選んでください</v>
      </c>
      <c r="H38" s="22" t="str">
        <f>IF(Table4[[#This Row],[エントリー]]="出場",3000,"0")</f>
        <v>0</v>
      </c>
      <c r="I38" s="22">
        <f>IF(AND(Table4[[#This Row],[エントリー]]="出場",Table4[[#This Row],[役職]]="学連"),-3000,0)</f>
        <v>0</v>
      </c>
      <c r="J38" s="22">
        <f>Table4[[#This Row],[エントリー代1]]+Table4[[#This Row],[エントリー代2]]</f>
        <v>0</v>
      </c>
      <c r="K38" s="22"/>
      <c r="N38" s="1">
        <v>35</v>
      </c>
      <c r="S38" s="16" t="s">
        <v>79</v>
      </c>
    </row>
    <row r="39" spans="1:19" ht="56.1" customHeight="1">
      <c r="A39" s="22">
        <v>36</v>
      </c>
      <c r="B39" s="21"/>
      <c r="C39" s="21"/>
      <c r="D39" s="21"/>
      <c r="E39" s="24"/>
      <c r="F39" s="24"/>
      <c r="G39" s="22" t="str">
        <f t="shared" si="0"/>
        <v>団体名を選んでください</v>
      </c>
      <c r="H39" s="22" t="str">
        <f>IF(Table4[[#This Row],[エントリー]]="出場",3000,"0")</f>
        <v>0</v>
      </c>
      <c r="I39" s="22">
        <f>IF(AND(Table4[[#This Row],[エントリー]]="出場",Table4[[#This Row],[役職]]="学連"),-3000,0)</f>
        <v>0</v>
      </c>
      <c r="J39" s="22">
        <f>Table4[[#This Row],[エントリー代1]]+Table4[[#This Row],[エントリー代2]]</f>
        <v>0</v>
      </c>
      <c r="K39" s="22"/>
      <c r="N39" s="1">
        <v>36</v>
      </c>
      <c r="S39" s="16" t="s">
        <v>80</v>
      </c>
    </row>
    <row r="40" spans="1:19" ht="56.1" customHeight="1">
      <c r="A40" s="22">
        <v>37</v>
      </c>
      <c r="B40" s="21"/>
      <c r="C40" s="21"/>
      <c r="D40" s="21"/>
      <c r="E40" s="24"/>
      <c r="F40" s="24"/>
      <c r="G40" s="22" t="str">
        <f t="shared" si="0"/>
        <v>団体名を選んでください</v>
      </c>
      <c r="H40" s="22" t="str">
        <f>IF(Table4[[#This Row],[エントリー]]="出場",3000,"0")</f>
        <v>0</v>
      </c>
      <c r="I40" s="22">
        <f>IF(AND(Table4[[#This Row],[エントリー]]="出場",Table4[[#This Row],[役職]]="学連"),-3000,0)</f>
        <v>0</v>
      </c>
      <c r="J40" s="22">
        <f>Table4[[#This Row],[エントリー代1]]+Table4[[#This Row],[エントリー代2]]</f>
        <v>0</v>
      </c>
      <c r="K40" s="22"/>
      <c r="N40" s="1">
        <v>37</v>
      </c>
      <c r="S40" s="16" t="s">
        <v>81</v>
      </c>
    </row>
    <row r="41" spans="1:19" ht="56.1" customHeight="1">
      <c r="A41" s="22">
        <v>38</v>
      </c>
      <c r="B41" s="21"/>
      <c r="C41" s="21"/>
      <c r="D41" s="21"/>
      <c r="E41" s="24"/>
      <c r="F41" s="24"/>
      <c r="G41" s="22" t="str">
        <f t="shared" si="0"/>
        <v>団体名を選んでください</v>
      </c>
      <c r="H41" s="22" t="str">
        <f>IF(Table4[[#This Row],[エントリー]]="出場",3000,"0")</f>
        <v>0</v>
      </c>
      <c r="I41" s="22">
        <f>IF(AND(Table4[[#This Row],[エントリー]]="出場",Table4[[#This Row],[役職]]="学連"),-3000,0)</f>
        <v>0</v>
      </c>
      <c r="J41" s="22">
        <f>Table4[[#This Row],[エントリー代1]]+Table4[[#This Row],[エントリー代2]]</f>
        <v>0</v>
      </c>
      <c r="K41" s="22"/>
      <c r="N41" s="1">
        <v>38</v>
      </c>
      <c r="S41" s="16" t="s">
        <v>82</v>
      </c>
    </row>
    <row r="42" spans="1:19" ht="56.1" customHeight="1">
      <c r="A42" s="22">
        <v>39</v>
      </c>
      <c r="B42" s="21"/>
      <c r="C42" s="21"/>
      <c r="D42" s="21"/>
      <c r="E42" s="24"/>
      <c r="F42" s="24"/>
      <c r="G42" s="22" t="str">
        <f t="shared" si="0"/>
        <v>団体名を選んでください</v>
      </c>
      <c r="H42" s="22" t="str">
        <f>IF(Table4[[#This Row],[エントリー]]="出場",3000,"0")</f>
        <v>0</v>
      </c>
      <c r="I42" s="22">
        <f>IF(AND(Table4[[#This Row],[エントリー]]="出場",Table4[[#This Row],[役職]]="学連"),-3000,0)</f>
        <v>0</v>
      </c>
      <c r="J42" s="22">
        <f>Table4[[#This Row],[エントリー代1]]+Table4[[#This Row],[エントリー代2]]</f>
        <v>0</v>
      </c>
      <c r="K42" s="22"/>
      <c r="N42" s="1">
        <v>39</v>
      </c>
      <c r="S42" s="16" t="s">
        <v>83</v>
      </c>
    </row>
    <row r="43" spans="1:19" ht="56.1" customHeight="1">
      <c r="A43" s="22">
        <v>40</v>
      </c>
      <c r="B43" s="21"/>
      <c r="C43" s="21"/>
      <c r="D43" s="21"/>
      <c r="E43" s="24"/>
      <c r="F43" s="24"/>
      <c r="G43" s="22" t="str">
        <f t="shared" si="0"/>
        <v>団体名を選んでください</v>
      </c>
      <c r="H43" s="22" t="str">
        <f>IF(Table4[[#This Row],[エントリー]]="出場",3000,"0")</f>
        <v>0</v>
      </c>
      <c r="I43" s="22">
        <f>IF(AND(Table4[[#This Row],[エントリー]]="出場",Table4[[#This Row],[役職]]="学連"),-3000,0)</f>
        <v>0</v>
      </c>
      <c r="J43" s="22">
        <f>Table4[[#This Row],[エントリー代1]]+Table4[[#This Row],[エントリー代2]]</f>
        <v>0</v>
      </c>
      <c r="K43" s="22"/>
      <c r="N43" s="1">
        <v>40</v>
      </c>
      <c r="S43" s="16" t="s">
        <v>84</v>
      </c>
    </row>
    <row r="44" spans="1:19" ht="35.1" customHeight="1">
      <c r="A44" s="22" t="s">
        <v>9</v>
      </c>
      <c r="B44" s="22">
        <f>COUNTIF(Table4[エントリー],"出場")</f>
        <v>0</v>
      </c>
      <c r="C44" s="22"/>
      <c r="D44" s="22"/>
      <c r="E44" s="22"/>
      <c r="F44" s="22"/>
      <c r="G44" s="22"/>
      <c r="H44" s="22">
        <f>SUBTOTAL(109,Table4[エントリー代1])</f>
        <v>0</v>
      </c>
      <c r="I44" s="22">
        <f>SUBTOTAL(109,Table4[エントリー代2])</f>
        <v>0</v>
      </c>
      <c r="J44" s="22">
        <f>Table4[[#Totals],[エントリー代1]]+Table4[[#Totals],[エントリー代2]]</f>
        <v>0</v>
      </c>
      <c r="K44" s="22"/>
      <c r="S44" s="16" t="s">
        <v>85</v>
      </c>
    </row>
    <row r="45" spans="1:19" ht="19.5" thickBot="1">
      <c r="S45" s="17" t="s">
        <v>86</v>
      </c>
    </row>
  </sheetData>
  <mergeCells count="4">
    <mergeCell ref="J2:K2"/>
    <mergeCell ref="B2:D2"/>
    <mergeCell ref="B1:D1"/>
    <mergeCell ref="J1:K1"/>
  </mergeCells>
  <phoneticPr fontId="14"/>
  <dataValidations count="7">
    <dataValidation type="list" allowBlank="1" showInputMessage="1" showErrorMessage="1" sqref="C4:C43" xr:uid="{00000000-0002-0000-0000-000000000000}">
      <formula1>$N$4:$N$43</formula1>
    </dataValidation>
    <dataValidation type="list" allowBlank="1" showInputMessage="1" showErrorMessage="1" sqref="B4:B43" xr:uid="{00000000-0002-0000-0000-000001000000}">
      <formula1>"出場,欠場"</formula1>
    </dataValidation>
    <dataValidation type="list" allowBlank="1" showInputMessage="1" showErrorMessage="1" sqref="D4:D43" xr:uid="{00000000-0002-0000-0000-000002000000}">
      <formula1>$M$4:$M$5</formula1>
    </dataValidation>
    <dataValidation type="list" allowBlank="1" showInputMessage="1" showErrorMessage="1" sqref="F4:F43" xr:uid="{00000000-0002-0000-0000-000003000000}">
      <formula1>$O$4:$O$9</formula1>
    </dataValidation>
    <dataValidation type="list" allowBlank="1" showInputMessage="1" showErrorMessage="1" sqref="G2" xr:uid="{00000000-0002-0000-0000-000004000000}">
      <formula1>$Q$2:$Q$4</formula1>
    </dataValidation>
    <dataValidation type="list" allowBlank="1" showInputMessage="1" showErrorMessage="1" sqref="B2:D2" xr:uid="{00000000-0002-0000-0000-000005000000}">
      <formula1>$S$2:$S$45</formula1>
    </dataValidation>
    <dataValidation type="list" allowBlank="1" showInputMessage="1" showErrorMessage="1" sqref="E2" xr:uid="{00000000-0002-0000-0000-000006000000}">
      <formula1>$R$2:$R$4</formula1>
    </dataValidation>
  </dataValidations>
  <pageMargins left="0.75000000000000011" right="0.75000000000000011" top="1" bottom="1" header="0.5" footer="0.5"/>
  <rowBreaks count="2" manualBreakCount="2">
    <brk id="23" max="16383" man="1"/>
    <brk id="44" max="16383" man="1"/>
  </rowBreaks>
  <colBreaks count="1" manualBreakCount="1">
    <brk id="11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>
      <selection activeCell="B4" sqref="B4"/>
    </sheetView>
  </sheetViews>
  <sheetFormatPr defaultColWidth="10.875" defaultRowHeight="18.75"/>
  <cols>
    <col min="1" max="1" width="8.5" style="1" customWidth="1"/>
    <col min="2" max="2" width="15.5" style="1" customWidth="1"/>
    <col min="3" max="3" width="10.875" style="1" customWidth="1"/>
    <col min="4" max="4" width="20" style="1" customWidth="1"/>
    <col min="5" max="5" width="25.875" style="1" customWidth="1"/>
    <col min="6" max="6" width="7.875" style="1" customWidth="1"/>
    <col min="7" max="7" width="30.875" style="1" customWidth="1"/>
    <col min="8" max="8" width="17.625" style="1" customWidth="1"/>
    <col min="9" max="9" width="12.625" style="1" customWidth="1"/>
    <col min="10" max="10" width="10.875" style="1"/>
    <col min="11" max="11" width="10.875" style="1" hidden="1" customWidth="1"/>
    <col min="12" max="12" width="18" style="1" hidden="1" customWidth="1"/>
    <col min="13" max="13" width="10.875" style="1"/>
    <col min="14" max="14" width="12.375" style="1" customWidth="1"/>
    <col min="15" max="16" width="18.625" style="1" customWidth="1"/>
    <col min="17" max="17" width="7.875" style="1" customWidth="1"/>
    <col min="18" max="18" width="22.5" style="1" customWidth="1"/>
    <col min="19" max="19" width="9.5" style="1" customWidth="1"/>
    <col min="20" max="20" width="10.875" style="1"/>
    <col min="21" max="21" width="0" style="1" hidden="1" customWidth="1"/>
    <col min="22" max="16384" width="10.875" style="1"/>
  </cols>
  <sheetData>
    <row r="1" spans="1:21" ht="18.95" customHeight="1">
      <c r="A1" s="25"/>
      <c r="B1" s="71" t="s">
        <v>93</v>
      </c>
      <c r="C1" s="71"/>
      <c r="D1" s="71"/>
      <c r="E1" s="31" t="s">
        <v>94</v>
      </c>
      <c r="F1" s="31"/>
      <c r="G1" s="31" t="s">
        <v>95</v>
      </c>
      <c r="H1" s="72"/>
      <c r="I1" s="73"/>
    </row>
    <row r="2" spans="1:21">
      <c r="A2" s="55"/>
      <c r="B2" s="66" t="str">
        <f>シングルエントリー!B2</f>
        <v>団体名を選んでください</v>
      </c>
      <c r="C2" s="67"/>
      <c r="D2" s="68"/>
      <c r="E2" s="26" t="str">
        <f>シングルエントリー!E2</f>
        <v>性別を選んでください</v>
      </c>
      <c r="F2" s="26"/>
      <c r="G2" s="26" t="str">
        <f>シングルエントリー!G2</f>
        <v>大会名を選んでください</v>
      </c>
      <c r="H2" s="69" t="s">
        <v>92</v>
      </c>
      <c r="I2" s="70"/>
      <c r="N2" s="74" t="s">
        <v>96</v>
      </c>
      <c r="O2" s="74"/>
      <c r="P2" s="32"/>
      <c r="Q2" s="32"/>
      <c r="R2" s="32"/>
      <c r="S2" s="32"/>
    </row>
    <row r="3" spans="1:21">
      <c r="A3" s="3" t="s">
        <v>0</v>
      </c>
      <c r="B3" s="3" t="s">
        <v>1</v>
      </c>
      <c r="C3" s="3" t="s">
        <v>10</v>
      </c>
      <c r="D3" s="3" t="s">
        <v>11</v>
      </c>
      <c r="E3" s="3" t="s">
        <v>2</v>
      </c>
      <c r="F3" s="3" t="s">
        <v>3</v>
      </c>
      <c r="G3" s="3" t="s">
        <v>4</v>
      </c>
      <c r="H3" s="3" t="s">
        <v>7</v>
      </c>
      <c r="I3" s="3" t="s">
        <v>8</v>
      </c>
      <c r="J3" s="3"/>
      <c r="N3" s="5" t="s">
        <v>0</v>
      </c>
      <c r="O3" s="5" t="s">
        <v>2</v>
      </c>
      <c r="P3" s="5" t="s">
        <v>12</v>
      </c>
      <c r="Q3" s="5" t="s">
        <v>3</v>
      </c>
      <c r="R3" s="5" t="s">
        <v>4</v>
      </c>
      <c r="S3" s="5" t="s">
        <v>13</v>
      </c>
    </row>
    <row r="4" spans="1:21" ht="56.1" customHeight="1">
      <c r="A4" s="3">
        <v>1</v>
      </c>
      <c r="B4" s="4"/>
      <c r="C4" s="4"/>
      <c r="D4" s="4"/>
      <c r="E4" s="3"/>
      <c r="F4" s="3"/>
      <c r="G4" s="3" t="str">
        <f t="shared" ref="G4:G43" si="0">$B$2</f>
        <v>団体名を選んでください</v>
      </c>
      <c r="H4" s="3" t="str">
        <f>IF(AND(Table5[[#This Row],[エントリー]]="出場",Table5[[#This Row],[ペアの種類]]=""),1500,"0")</f>
        <v>0</v>
      </c>
      <c r="I4" s="3"/>
      <c r="J4" s="3"/>
      <c r="K4" s="3">
        <v>1</v>
      </c>
      <c r="L4" s="2"/>
      <c r="N4" s="6" t="s">
        <v>14</v>
      </c>
      <c r="O4" s="7"/>
      <c r="P4" s="7"/>
      <c r="Q4" s="7"/>
      <c r="R4" s="7"/>
      <c r="S4" s="6"/>
      <c r="U4" s="1">
        <v>1</v>
      </c>
    </row>
    <row r="5" spans="1:21" ht="56.1" customHeight="1">
      <c r="A5" s="3">
        <v>2</v>
      </c>
      <c r="B5" s="4"/>
      <c r="C5" s="4"/>
      <c r="D5" s="4"/>
      <c r="E5" s="3"/>
      <c r="F5" s="3"/>
      <c r="G5" s="3" t="str">
        <f t="shared" si="0"/>
        <v>団体名を選んでください</v>
      </c>
      <c r="H5" s="3" t="str">
        <f>IF(AND(Table5[[#This Row],[エントリー]]="出場",Table5[[#This Row],[ペアの種類]]=""),1500,"0")</f>
        <v>0</v>
      </c>
      <c r="I5" s="3"/>
      <c r="J5" s="3"/>
      <c r="K5" s="3">
        <v>2</v>
      </c>
      <c r="L5" s="2" t="s">
        <v>15</v>
      </c>
      <c r="N5" s="6" t="s">
        <v>16</v>
      </c>
      <c r="O5" s="7"/>
      <c r="P5" s="7"/>
      <c r="Q5" s="7"/>
      <c r="R5" s="7"/>
      <c r="S5" s="6"/>
      <c r="U5" s="1">
        <v>2</v>
      </c>
    </row>
    <row r="6" spans="1:21" ht="56.1" customHeight="1">
      <c r="A6" s="3">
        <v>3</v>
      </c>
      <c r="B6" s="4"/>
      <c r="C6" s="4"/>
      <c r="D6" s="4"/>
      <c r="E6" s="3"/>
      <c r="F6" s="3"/>
      <c r="G6" s="3" t="str">
        <f t="shared" si="0"/>
        <v>団体名を選んでください</v>
      </c>
      <c r="H6" s="3" t="str">
        <f>IF(AND(Table5[[#This Row],[エントリー]]="出場",Table5[[#This Row],[ペアの種類]]=""),1500,"0")</f>
        <v>0</v>
      </c>
      <c r="I6" s="3"/>
      <c r="J6" s="3"/>
      <c r="K6" s="3">
        <v>3</v>
      </c>
      <c r="L6" s="2"/>
      <c r="N6" s="6" t="s">
        <v>17</v>
      </c>
      <c r="O6" s="7"/>
      <c r="P6" s="7"/>
      <c r="Q6" s="7"/>
      <c r="R6" s="7"/>
      <c r="S6" s="6"/>
      <c r="U6" s="1">
        <v>3</v>
      </c>
    </row>
    <row r="7" spans="1:21" ht="56.1" customHeight="1">
      <c r="A7" s="3">
        <v>4</v>
      </c>
      <c r="B7" s="4"/>
      <c r="C7" s="4"/>
      <c r="D7" s="4"/>
      <c r="E7" s="3"/>
      <c r="F7" s="3"/>
      <c r="G7" s="3" t="str">
        <f t="shared" si="0"/>
        <v>団体名を選んでください</v>
      </c>
      <c r="H7" s="3" t="str">
        <f>IF(AND(Table5[[#This Row],[エントリー]]="出場",Table5[[#This Row],[ペアの種類]]=""),1500,"0")</f>
        <v>0</v>
      </c>
      <c r="I7" s="3"/>
      <c r="J7" s="3"/>
      <c r="K7" s="3">
        <v>4</v>
      </c>
      <c r="N7" s="6" t="s">
        <v>18</v>
      </c>
      <c r="O7" s="7"/>
      <c r="P7" s="7"/>
      <c r="Q7" s="7"/>
      <c r="R7" s="7"/>
      <c r="S7" s="6"/>
      <c r="U7" s="1">
        <v>4</v>
      </c>
    </row>
    <row r="8" spans="1:21" ht="56.1" customHeight="1">
      <c r="A8" s="3">
        <v>5</v>
      </c>
      <c r="B8" s="4"/>
      <c r="C8" s="4"/>
      <c r="D8" s="4"/>
      <c r="E8" s="3"/>
      <c r="F8" s="3"/>
      <c r="G8" s="3" t="str">
        <f t="shared" si="0"/>
        <v>団体名を選んでください</v>
      </c>
      <c r="H8" s="3" t="str">
        <f>IF(AND(Table5[[#This Row],[エントリー]]="出場",Table5[[#This Row],[ペアの種類]]=""),1500,"0")</f>
        <v>0</v>
      </c>
      <c r="I8" s="3"/>
      <c r="J8" s="3"/>
      <c r="K8" s="3">
        <v>5</v>
      </c>
      <c r="N8" s="6" t="s">
        <v>19</v>
      </c>
      <c r="O8" s="7"/>
      <c r="P8" s="7"/>
      <c r="Q8" s="7"/>
      <c r="R8" s="7"/>
      <c r="S8" s="6"/>
      <c r="U8" s="1">
        <v>5</v>
      </c>
    </row>
    <row r="9" spans="1:21" ht="56.1" customHeight="1">
      <c r="A9" s="3">
        <v>6</v>
      </c>
      <c r="B9" s="4"/>
      <c r="C9" s="4"/>
      <c r="D9" s="4"/>
      <c r="E9" s="3"/>
      <c r="F9" s="3"/>
      <c r="G9" s="3" t="str">
        <f t="shared" si="0"/>
        <v>団体名を選んでください</v>
      </c>
      <c r="H9" s="3" t="str">
        <f>IF(AND(Table5[[#This Row],[エントリー]]="出場",Table5[[#This Row],[ペアの種類]]=""),1500,"0")</f>
        <v>0</v>
      </c>
      <c r="I9" s="3"/>
      <c r="J9" s="3"/>
      <c r="K9" s="3">
        <v>6</v>
      </c>
      <c r="N9" s="6" t="s">
        <v>20</v>
      </c>
      <c r="O9" s="7"/>
      <c r="P9" s="7"/>
      <c r="Q9" s="7"/>
      <c r="R9" s="7"/>
      <c r="S9" s="6"/>
      <c r="U9" s="1">
        <v>6</v>
      </c>
    </row>
    <row r="10" spans="1:21" ht="56.1" customHeight="1">
      <c r="A10" s="3">
        <v>7</v>
      </c>
      <c r="B10" s="4"/>
      <c r="C10" s="4"/>
      <c r="D10" s="4"/>
      <c r="E10" s="3"/>
      <c r="F10" s="3"/>
      <c r="G10" s="3" t="str">
        <f t="shared" si="0"/>
        <v>団体名を選んでください</v>
      </c>
      <c r="H10" s="3" t="str">
        <f>IF(AND(Table5[[#This Row],[エントリー]]="出場",Table5[[#This Row],[ペアの種類]]=""),1500,"0")</f>
        <v>0</v>
      </c>
      <c r="I10" s="3"/>
      <c r="J10" s="3"/>
      <c r="K10" s="3">
        <v>7</v>
      </c>
      <c r="N10" s="6" t="s">
        <v>21</v>
      </c>
      <c r="O10" s="7"/>
      <c r="P10" s="7"/>
      <c r="Q10" s="7"/>
      <c r="R10" s="7"/>
      <c r="S10" s="6"/>
    </row>
    <row r="11" spans="1:21" ht="56.1" customHeight="1">
      <c r="A11" s="3">
        <v>8</v>
      </c>
      <c r="B11" s="4"/>
      <c r="C11" s="4"/>
      <c r="D11" s="4"/>
      <c r="E11" s="3"/>
      <c r="F11" s="3"/>
      <c r="G11" s="3" t="str">
        <f t="shared" si="0"/>
        <v>団体名を選んでください</v>
      </c>
      <c r="H11" s="3" t="str">
        <f>IF(AND(Table5[[#This Row],[エントリー]]="出場",Table5[[#This Row],[ペアの種類]]=""),1500,"0")</f>
        <v>0</v>
      </c>
      <c r="I11" s="3"/>
      <c r="J11" s="3"/>
      <c r="K11" s="3">
        <v>8</v>
      </c>
      <c r="N11" s="6" t="s">
        <v>22</v>
      </c>
      <c r="O11" s="7"/>
      <c r="P11" s="7"/>
      <c r="Q11" s="7"/>
      <c r="R11" s="7"/>
      <c r="S11" s="6"/>
    </row>
    <row r="12" spans="1:21" ht="56.1" customHeight="1">
      <c r="A12" s="3">
        <v>9</v>
      </c>
      <c r="B12" s="4"/>
      <c r="C12" s="4"/>
      <c r="D12" s="4"/>
      <c r="E12" s="3"/>
      <c r="F12" s="3"/>
      <c r="G12" s="3" t="str">
        <f t="shared" si="0"/>
        <v>団体名を選んでください</v>
      </c>
      <c r="H12" s="3" t="str">
        <f>IF(AND(Table5[[#This Row],[エントリー]]="出場",Table5[[#This Row],[ペアの種類]]=""),1500,"0")</f>
        <v>0</v>
      </c>
      <c r="I12" s="3"/>
      <c r="J12" s="3"/>
      <c r="K12" s="3">
        <v>9</v>
      </c>
      <c r="N12" s="6" t="s">
        <v>22</v>
      </c>
      <c r="O12" s="7"/>
      <c r="P12" s="7"/>
      <c r="Q12" s="7"/>
      <c r="R12" s="7"/>
      <c r="S12" s="6"/>
    </row>
    <row r="13" spans="1:21" ht="56.1" customHeight="1">
      <c r="A13" s="3">
        <v>10</v>
      </c>
      <c r="B13" s="4"/>
      <c r="C13" s="4"/>
      <c r="D13" s="4"/>
      <c r="E13" s="3"/>
      <c r="F13" s="3"/>
      <c r="G13" s="3" t="str">
        <f t="shared" si="0"/>
        <v>団体名を選んでください</v>
      </c>
      <c r="H13" s="3" t="str">
        <f>IF(AND(Table5[[#This Row],[エントリー]]="出場",Table5[[#This Row],[ペアの種類]]=""),1500,"0")</f>
        <v>0</v>
      </c>
      <c r="I13" s="3"/>
      <c r="J13" s="3"/>
      <c r="K13" s="3">
        <v>10</v>
      </c>
      <c r="N13" s="6" t="s">
        <v>23</v>
      </c>
      <c r="O13" s="7"/>
      <c r="P13" s="7"/>
      <c r="Q13" s="7"/>
      <c r="R13" s="7"/>
      <c r="S13" s="6"/>
    </row>
    <row r="14" spans="1:21" ht="56.1" customHeight="1">
      <c r="A14" s="3">
        <v>11</v>
      </c>
      <c r="B14" s="4"/>
      <c r="C14" s="4"/>
      <c r="D14" s="4"/>
      <c r="E14" s="3"/>
      <c r="F14" s="3"/>
      <c r="G14" s="3" t="str">
        <f t="shared" si="0"/>
        <v>団体名を選んでください</v>
      </c>
      <c r="H14" s="3" t="str">
        <f>IF(AND(Table5[[#This Row],[エントリー]]="出場",Table5[[#This Row],[ペアの種類]]=""),1500,"0")</f>
        <v>0</v>
      </c>
      <c r="I14" s="3"/>
      <c r="J14" s="3"/>
      <c r="K14" s="3">
        <v>11</v>
      </c>
      <c r="N14" s="6" t="s">
        <v>24</v>
      </c>
      <c r="O14" s="7"/>
      <c r="P14" s="7"/>
      <c r="Q14" s="7"/>
      <c r="R14" s="7"/>
      <c r="S14" s="6"/>
    </row>
    <row r="15" spans="1:21" ht="56.1" customHeight="1">
      <c r="A15" s="3">
        <v>12</v>
      </c>
      <c r="B15" s="4"/>
      <c r="C15" s="4"/>
      <c r="D15" s="4"/>
      <c r="E15" s="3"/>
      <c r="F15" s="3"/>
      <c r="G15" s="3" t="str">
        <f t="shared" si="0"/>
        <v>団体名を選んでください</v>
      </c>
      <c r="H15" s="3" t="str">
        <f>IF(AND(Table5[[#This Row],[エントリー]]="出場",Table5[[#This Row],[ペアの種類]]=""),1500,"0")</f>
        <v>0</v>
      </c>
      <c r="I15" s="3"/>
      <c r="J15" s="3"/>
      <c r="K15" s="3">
        <v>12</v>
      </c>
    </row>
    <row r="16" spans="1:21" ht="56.1" customHeight="1">
      <c r="A16" s="3">
        <v>13</v>
      </c>
      <c r="B16" s="4"/>
      <c r="C16" s="4"/>
      <c r="D16" s="4"/>
      <c r="E16" s="3"/>
      <c r="F16" s="3"/>
      <c r="G16" s="3" t="str">
        <f t="shared" si="0"/>
        <v>団体名を選んでください</v>
      </c>
      <c r="H16" s="3" t="str">
        <f>IF(AND(Table5[[#This Row],[エントリー]]="出場",Table5[[#This Row],[ペアの種類]]=""),1500,"0")</f>
        <v>0</v>
      </c>
      <c r="I16" s="3"/>
      <c r="J16" s="3"/>
      <c r="K16" s="3">
        <v>13</v>
      </c>
    </row>
    <row r="17" spans="1:11" ht="56.1" customHeight="1">
      <c r="A17" s="3">
        <v>14</v>
      </c>
      <c r="B17" s="4"/>
      <c r="C17" s="4"/>
      <c r="D17" s="4"/>
      <c r="E17" s="3"/>
      <c r="F17" s="3"/>
      <c r="G17" s="3" t="str">
        <f t="shared" si="0"/>
        <v>団体名を選んでください</v>
      </c>
      <c r="H17" s="3" t="str">
        <f>IF(AND(Table5[[#This Row],[エントリー]]="出場",Table5[[#This Row],[ペアの種類]]=""),1500,"0")</f>
        <v>0</v>
      </c>
      <c r="I17" s="3"/>
      <c r="J17" s="3"/>
      <c r="K17" s="3">
        <v>14</v>
      </c>
    </row>
    <row r="18" spans="1:11" ht="56.1" customHeight="1">
      <c r="A18" s="3">
        <v>15</v>
      </c>
      <c r="B18" s="4"/>
      <c r="C18" s="4"/>
      <c r="D18" s="4"/>
      <c r="E18" s="3"/>
      <c r="F18" s="3"/>
      <c r="G18" s="3" t="str">
        <f t="shared" si="0"/>
        <v>団体名を選んでください</v>
      </c>
      <c r="H18" s="3" t="str">
        <f>IF(AND(Table5[[#This Row],[エントリー]]="出場",Table5[[#This Row],[ペアの種類]]=""),1500,"0")</f>
        <v>0</v>
      </c>
      <c r="I18" s="3"/>
      <c r="J18" s="3"/>
      <c r="K18" s="3">
        <v>15</v>
      </c>
    </row>
    <row r="19" spans="1:11" ht="56.1" customHeight="1">
      <c r="A19" s="3">
        <v>16</v>
      </c>
      <c r="B19" s="4"/>
      <c r="C19" s="4"/>
      <c r="D19" s="4"/>
      <c r="E19" s="3"/>
      <c r="F19" s="3"/>
      <c r="G19" s="3" t="str">
        <f t="shared" si="0"/>
        <v>団体名を選んでください</v>
      </c>
      <c r="H19" s="3" t="str">
        <f>IF(AND(Table5[[#This Row],[エントリー]]="出場",Table5[[#This Row],[ペアの種類]]=""),1500,"0")</f>
        <v>0</v>
      </c>
      <c r="I19" s="3"/>
      <c r="J19" s="3"/>
      <c r="K19" s="3">
        <v>16</v>
      </c>
    </row>
    <row r="20" spans="1:11" ht="56.1" customHeight="1">
      <c r="A20" s="3">
        <v>17</v>
      </c>
      <c r="B20" s="4"/>
      <c r="C20" s="4"/>
      <c r="D20" s="4"/>
      <c r="E20" s="3"/>
      <c r="F20" s="3"/>
      <c r="G20" s="3" t="str">
        <f t="shared" si="0"/>
        <v>団体名を選んでください</v>
      </c>
      <c r="H20" s="3" t="str">
        <f>IF(AND(Table5[[#This Row],[エントリー]]="出場",Table5[[#This Row],[ペアの種類]]=""),1500,"0")</f>
        <v>0</v>
      </c>
      <c r="I20" s="3"/>
      <c r="J20" s="3"/>
      <c r="K20" s="3">
        <v>17</v>
      </c>
    </row>
    <row r="21" spans="1:11" ht="56.1" customHeight="1">
      <c r="A21" s="3">
        <v>18</v>
      </c>
      <c r="B21" s="4"/>
      <c r="C21" s="4"/>
      <c r="D21" s="4"/>
      <c r="E21" s="3"/>
      <c r="F21" s="3"/>
      <c r="G21" s="3" t="str">
        <f t="shared" si="0"/>
        <v>団体名を選んでください</v>
      </c>
      <c r="H21" s="3" t="str">
        <f>IF(AND(Table5[[#This Row],[エントリー]]="出場",Table5[[#This Row],[ペアの種類]]=""),1500,"0")</f>
        <v>0</v>
      </c>
      <c r="I21" s="3"/>
      <c r="J21" s="3"/>
      <c r="K21" s="3">
        <v>18</v>
      </c>
    </row>
    <row r="22" spans="1:11" ht="56.1" customHeight="1">
      <c r="A22" s="3">
        <v>19</v>
      </c>
      <c r="B22" s="4"/>
      <c r="C22" s="4"/>
      <c r="D22" s="4"/>
      <c r="E22" s="3"/>
      <c r="F22" s="3"/>
      <c r="G22" s="3" t="str">
        <f t="shared" si="0"/>
        <v>団体名を選んでください</v>
      </c>
      <c r="H22" s="3" t="str">
        <f>IF(AND(Table5[[#This Row],[エントリー]]="出場",Table5[[#This Row],[ペアの種類]]=""),1500,"0")</f>
        <v>0</v>
      </c>
      <c r="I22" s="3"/>
      <c r="J22" s="3"/>
      <c r="K22" s="3">
        <v>19</v>
      </c>
    </row>
    <row r="23" spans="1:11" ht="56.1" customHeight="1">
      <c r="A23" s="3">
        <v>20</v>
      </c>
      <c r="B23" s="4"/>
      <c r="C23" s="4"/>
      <c r="D23" s="4"/>
      <c r="E23" s="3"/>
      <c r="F23" s="3"/>
      <c r="G23" s="3" t="str">
        <f t="shared" si="0"/>
        <v>団体名を選んでください</v>
      </c>
      <c r="H23" s="3" t="str">
        <f>IF(AND(Table5[[#This Row],[エントリー]]="出場",Table5[[#This Row],[ペアの種類]]=""),1500,"0")</f>
        <v>0</v>
      </c>
      <c r="I23" s="3"/>
      <c r="J23" s="3"/>
      <c r="K23" s="3">
        <v>20</v>
      </c>
    </row>
    <row r="24" spans="1:11" ht="56.1" customHeight="1">
      <c r="A24" s="3">
        <v>21</v>
      </c>
      <c r="B24" s="4"/>
      <c r="C24" s="4"/>
      <c r="D24" s="4"/>
      <c r="E24" s="3"/>
      <c r="F24" s="3"/>
      <c r="G24" s="3" t="str">
        <f t="shared" si="0"/>
        <v>団体名を選んでください</v>
      </c>
      <c r="H24" s="3" t="str">
        <f>IF(AND(Table5[[#This Row],[エントリー]]="出場",Table5[[#This Row],[ペアの種類]]=""),1500,"0")</f>
        <v>0</v>
      </c>
      <c r="I24" s="3"/>
      <c r="J24" s="3"/>
      <c r="K24" s="3">
        <v>21</v>
      </c>
    </row>
    <row r="25" spans="1:11" ht="56.1" customHeight="1">
      <c r="A25" s="3">
        <v>22</v>
      </c>
      <c r="B25" s="4"/>
      <c r="C25" s="4"/>
      <c r="D25" s="4"/>
      <c r="E25" s="3"/>
      <c r="F25" s="3"/>
      <c r="G25" s="3" t="str">
        <f t="shared" si="0"/>
        <v>団体名を選んでください</v>
      </c>
      <c r="H25" s="3" t="str">
        <f>IF(AND(Table5[[#This Row],[エントリー]]="出場",Table5[[#This Row],[ペアの種類]]=""),1500,"0")</f>
        <v>0</v>
      </c>
      <c r="I25" s="3"/>
      <c r="J25" s="3"/>
      <c r="K25" s="3">
        <v>22</v>
      </c>
    </row>
    <row r="26" spans="1:11" ht="56.1" customHeight="1">
      <c r="A26" s="3">
        <v>23</v>
      </c>
      <c r="B26" s="4"/>
      <c r="C26" s="4"/>
      <c r="D26" s="4"/>
      <c r="E26" s="3"/>
      <c r="F26" s="3"/>
      <c r="G26" s="3" t="str">
        <f t="shared" si="0"/>
        <v>団体名を選んでください</v>
      </c>
      <c r="H26" s="3" t="str">
        <f>IF(AND(Table5[[#This Row],[エントリー]]="出場",Table5[[#This Row],[ペアの種類]]=""),1500,"0")</f>
        <v>0</v>
      </c>
      <c r="I26" s="3"/>
      <c r="J26" s="3"/>
      <c r="K26" s="3">
        <v>23</v>
      </c>
    </row>
    <row r="27" spans="1:11" ht="56.1" customHeight="1">
      <c r="A27" s="3">
        <v>24</v>
      </c>
      <c r="B27" s="4"/>
      <c r="C27" s="4"/>
      <c r="D27" s="4"/>
      <c r="E27" s="3"/>
      <c r="F27" s="3"/>
      <c r="G27" s="3" t="str">
        <f t="shared" si="0"/>
        <v>団体名を選んでください</v>
      </c>
      <c r="H27" s="3" t="str">
        <f>IF(AND(Table5[[#This Row],[エントリー]]="出場",Table5[[#This Row],[ペアの種類]]=""),1500,"0")</f>
        <v>0</v>
      </c>
      <c r="I27" s="3"/>
      <c r="J27" s="3"/>
      <c r="K27" s="3">
        <v>24</v>
      </c>
    </row>
    <row r="28" spans="1:11" ht="56.1" customHeight="1">
      <c r="A28" s="3">
        <v>25</v>
      </c>
      <c r="B28" s="4"/>
      <c r="C28" s="4"/>
      <c r="D28" s="4"/>
      <c r="E28" s="3"/>
      <c r="F28" s="3"/>
      <c r="G28" s="3" t="str">
        <f t="shared" si="0"/>
        <v>団体名を選んでください</v>
      </c>
      <c r="H28" s="3" t="str">
        <f>IF(AND(Table5[[#This Row],[エントリー]]="出場",Table5[[#This Row],[ペアの種類]]=""),1500,"0")</f>
        <v>0</v>
      </c>
      <c r="I28" s="3"/>
      <c r="J28" s="3"/>
      <c r="K28" s="3">
        <v>25</v>
      </c>
    </row>
    <row r="29" spans="1:11" ht="56.1" customHeight="1">
      <c r="A29" s="3">
        <v>26</v>
      </c>
      <c r="B29" s="4"/>
      <c r="C29" s="4"/>
      <c r="D29" s="4"/>
      <c r="E29" s="3"/>
      <c r="F29" s="3"/>
      <c r="G29" s="3" t="str">
        <f t="shared" si="0"/>
        <v>団体名を選んでください</v>
      </c>
      <c r="H29" s="3" t="str">
        <f>IF(AND(Table5[[#This Row],[エントリー]]="出場",Table5[[#This Row],[ペアの種類]]=""),1500,"0")</f>
        <v>0</v>
      </c>
      <c r="I29" s="3"/>
      <c r="J29" s="3"/>
      <c r="K29" s="3">
        <v>26</v>
      </c>
    </row>
    <row r="30" spans="1:11" ht="56.1" customHeight="1">
      <c r="A30" s="3">
        <v>27</v>
      </c>
      <c r="B30" s="4"/>
      <c r="C30" s="4"/>
      <c r="D30" s="4"/>
      <c r="E30" s="3"/>
      <c r="F30" s="3"/>
      <c r="G30" s="3" t="str">
        <f t="shared" si="0"/>
        <v>団体名を選んでください</v>
      </c>
      <c r="H30" s="3" t="str">
        <f>IF(AND(Table5[[#This Row],[エントリー]]="出場",Table5[[#This Row],[ペアの種類]]=""),1500,"0")</f>
        <v>0</v>
      </c>
      <c r="I30" s="3"/>
      <c r="J30" s="3"/>
      <c r="K30" s="3">
        <v>27</v>
      </c>
    </row>
    <row r="31" spans="1:11" ht="56.1" customHeight="1">
      <c r="A31" s="3">
        <v>28</v>
      </c>
      <c r="B31" s="4"/>
      <c r="C31" s="4"/>
      <c r="D31" s="4"/>
      <c r="E31" s="3"/>
      <c r="F31" s="3"/>
      <c r="G31" s="3" t="str">
        <f t="shared" si="0"/>
        <v>団体名を選んでください</v>
      </c>
      <c r="H31" s="3" t="str">
        <f>IF(AND(Table5[[#This Row],[エントリー]]="出場",Table5[[#This Row],[ペアの種類]]=""),1500,"0")</f>
        <v>0</v>
      </c>
      <c r="I31" s="3"/>
      <c r="J31" s="3"/>
      <c r="K31" s="3">
        <v>28</v>
      </c>
    </row>
    <row r="32" spans="1:11" ht="56.1" customHeight="1">
      <c r="A32" s="3">
        <v>29</v>
      </c>
      <c r="B32" s="4"/>
      <c r="C32" s="4"/>
      <c r="D32" s="4"/>
      <c r="E32" s="3"/>
      <c r="F32" s="3"/>
      <c r="G32" s="3" t="str">
        <f t="shared" si="0"/>
        <v>団体名を選んでください</v>
      </c>
      <c r="H32" s="3" t="str">
        <f>IF(AND(Table5[[#This Row],[エントリー]]="出場",Table5[[#This Row],[ペアの種類]]=""),1500,"0")</f>
        <v>0</v>
      </c>
      <c r="I32" s="3"/>
      <c r="J32" s="3"/>
      <c r="K32" s="3">
        <v>29</v>
      </c>
    </row>
    <row r="33" spans="1:11" ht="56.1" customHeight="1">
      <c r="A33" s="3">
        <v>30</v>
      </c>
      <c r="B33" s="4"/>
      <c r="C33" s="4"/>
      <c r="D33" s="4"/>
      <c r="E33" s="3"/>
      <c r="F33" s="3"/>
      <c r="G33" s="3" t="str">
        <f t="shared" si="0"/>
        <v>団体名を選んでください</v>
      </c>
      <c r="H33" s="3" t="str">
        <f>IF(AND(Table5[[#This Row],[エントリー]]="出場",Table5[[#This Row],[ペアの種類]]=""),1500,"0")</f>
        <v>0</v>
      </c>
      <c r="I33" s="3"/>
      <c r="J33" s="3"/>
      <c r="K33" s="3">
        <v>30</v>
      </c>
    </row>
    <row r="34" spans="1:11" ht="56.1" customHeight="1">
      <c r="A34" s="3">
        <v>31</v>
      </c>
      <c r="B34" s="4"/>
      <c r="C34" s="4"/>
      <c r="D34" s="4"/>
      <c r="E34" s="3"/>
      <c r="F34" s="3"/>
      <c r="G34" s="3" t="str">
        <f t="shared" si="0"/>
        <v>団体名を選んでください</v>
      </c>
      <c r="H34" s="3" t="str">
        <f>IF(AND(Table5[[#This Row],[エントリー]]="出場",Table5[[#This Row],[ペアの種類]]=""),1500,"0")</f>
        <v>0</v>
      </c>
      <c r="I34" s="3"/>
      <c r="J34" s="3"/>
      <c r="K34" s="3" t="s">
        <v>25</v>
      </c>
    </row>
    <row r="35" spans="1:11" ht="56.1" customHeight="1">
      <c r="A35" s="3">
        <v>32</v>
      </c>
      <c r="B35" s="4"/>
      <c r="C35" s="4"/>
      <c r="D35" s="4"/>
      <c r="E35" s="3"/>
      <c r="F35" s="3"/>
      <c r="G35" s="3" t="str">
        <f t="shared" si="0"/>
        <v>団体名を選んでください</v>
      </c>
      <c r="H35" s="3" t="str">
        <f>IF(AND(Table5[[#This Row],[エントリー]]="出場",Table5[[#This Row],[ペアの種類]]=""),1500,"0")</f>
        <v>0</v>
      </c>
      <c r="I35" s="3"/>
      <c r="J35" s="3"/>
      <c r="K35" s="3" t="s">
        <v>14</v>
      </c>
    </row>
    <row r="36" spans="1:11" ht="56.1" customHeight="1">
      <c r="A36" s="3">
        <v>33</v>
      </c>
      <c r="B36" s="4"/>
      <c r="C36" s="4"/>
      <c r="D36" s="4"/>
      <c r="E36" s="3"/>
      <c r="F36" s="3"/>
      <c r="G36" s="3" t="str">
        <f t="shared" si="0"/>
        <v>団体名を選んでください</v>
      </c>
      <c r="H36" s="3" t="str">
        <f>IF(AND(Table5[[#This Row],[エントリー]]="出場",Table5[[#This Row],[ペアの種類]]=""),1500,"0")</f>
        <v>0</v>
      </c>
      <c r="I36" s="3"/>
      <c r="J36" s="3"/>
      <c r="K36" s="3" t="s">
        <v>16</v>
      </c>
    </row>
    <row r="37" spans="1:11" ht="56.1" customHeight="1">
      <c r="A37" s="3">
        <v>34</v>
      </c>
      <c r="B37" s="4"/>
      <c r="C37" s="4"/>
      <c r="D37" s="4"/>
      <c r="E37" s="3"/>
      <c r="F37" s="3"/>
      <c r="G37" s="3" t="str">
        <f t="shared" si="0"/>
        <v>団体名を選んでください</v>
      </c>
      <c r="H37" s="3" t="str">
        <f>IF(AND(Table5[[#This Row],[エントリー]]="出場",Table5[[#This Row],[ペアの種類]]=""),1500,"0")</f>
        <v>0</v>
      </c>
      <c r="I37" s="3"/>
      <c r="J37" s="3"/>
      <c r="K37" s="3" t="s">
        <v>17</v>
      </c>
    </row>
    <row r="38" spans="1:11" ht="56.1" customHeight="1">
      <c r="A38" s="3">
        <v>35</v>
      </c>
      <c r="B38" s="4"/>
      <c r="C38" s="4"/>
      <c r="D38" s="4"/>
      <c r="E38" s="3"/>
      <c r="F38" s="3"/>
      <c r="G38" s="3" t="str">
        <f t="shared" si="0"/>
        <v>団体名を選んでください</v>
      </c>
      <c r="H38" s="3" t="str">
        <f>IF(AND(Table5[[#This Row],[エントリー]]="出場",Table5[[#This Row],[ペアの種類]]=""),1500,"0")</f>
        <v>0</v>
      </c>
      <c r="I38" s="3"/>
      <c r="J38" s="3"/>
      <c r="K38" s="3" t="s">
        <v>18</v>
      </c>
    </row>
    <row r="39" spans="1:11" ht="56.1" customHeight="1">
      <c r="A39" s="3">
        <v>36</v>
      </c>
      <c r="B39" s="4"/>
      <c r="C39" s="4"/>
      <c r="D39" s="4"/>
      <c r="E39" s="3"/>
      <c r="F39" s="3"/>
      <c r="G39" s="3" t="str">
        <f t="shared" si="0"/>
        <v>団体名を選んでください</v>
      </c>
      <c r="H39" s="3" t="str">
        <f>IF(AND(Table5[[#This Row],[エントリー]]="出場",Table5[[#This Row],[ペアの種類]]=""),1500,"0")</f>
        <v>0</v>
      </c>
      <c r="I39" s="3"/>
      <c r="J39" s="3"/>
      <c r="K39" s="3" t="s">
        <v>19</v>
      </c>
    </row>
    <row r="40" spans="1:11" ht="56.1" customHeight="1">
      <c r="A40" s="3">
        <v>37</v>
      </c>
      <c r="B40" s="4"/>
      <c r="C40" s="4"/>
      <c r="D40" s="4"/>
      <c r="E40" s="3"/>
      <c r="F40" s="3"/>
      <c r="G40" s="3" t="str">
        <f t="shared" si="0"/>
        <v>団体名を選んでください</v>
      </c>
      <c r="H40" s="3" t="str">
        <f>IF(AND(Table5[[#This Row],[エントリー]]="出場",Table5[[#This Row],[ペアの種類]]=""),1500,"0")</f>
        <v>0</v>
      </c>
      <c r="I40" s="3"/>
      <c r="J40" s="3"/>
      <c r="K40" s="3" t="s">
        <v>20</v>
      </c>
    </row>
    <row r="41" spans="1:11" ht="56.1" customHeight="1">
      <c r="A41" s="3">
        <v>38</v>
      </c>
      <c r="B41" s="4"/>
      <c r="C41" s="4"/>
      <c r="D41" s="4"/>
      <c r="E41" s="3"/>
      <c r="F41" s="3"/>
      <c r="G41" s="3" t="str">
        <f t="shared" si="0"/>
        <v>団体名を選んでください</v>
      </c>
      <c r="H41" s="3" t="str">
        <f>IF(AND(Table5[[#This Row],[エントリー]]="出場",Table5[[#This Row],[ペアの種類]]=""),1500,"0")</f>
        <v>0</v>
      </c>
      <c r="I41" s="3"/>
      <c r="J41" s="3"/>
      <c r="K41" s="3" t="s">
        <v>21</v>
      </c>
    </row>
    <row r="42" spans="1:11" ht="56.1" customHeight="1">
      <c r="A42" s="3">
        <v>39</v>
      </c>
      <c r="B42" s="4"/>
      <c r="C42" s="4"/>
      <c r="D42" s="4"/>
      <c r="E42" s="3"/>
      <c r="F42" s="3"/>
      <c r="G42" s="3" t="str">
        <f t="shared" si="0"/>
        <v>団体名を選んでください</v>
      </c>
      <c r="H42" s="3" t="str">
        <f>IF(AND(Table5[[#This Row],[エントリー]]="出場",Table5[[#This Row],[ペアの種類]]=""),1500,"0")</f>
        <v>0</v>
      </c>
      <c r="I42" s="3"/>
      <c r="J42" s="3"/>
      <c r="K42" s="3" t="s">
        <v>22</v>
      </c>
    </row>
    <row r="43" spans="1:11" ht="56.1" customHeight="1">
      <c r="A43" s="3">
        <v>40</v>
      </c>
      <c r="B43" s="4"/>
      <c r="C43" s="4"/>
      <c r="D43" s="4"/>
      <c r="E43" s="3"/>
      <c r="F43" s="3"/>
      <c r="G43" s="3" t="str">
        <f t="shared" si="0"/>
        <v>団体名を選んでください</v>
      </c>
      <c r="H43" s="3" t="str">
        <f>IF(AND(Table5[[#This Row],[エントリー]]="出場",Table5[[#This Row],[ペアの種類]]=""),1500,"0")</f>
        <v>0</v>
      </c>
      <c r="I43" s="3"/>
      <c r="J43" s="3"/>
    </row>
    <row r="44" spans="1:11">
      <c r="A44" s="3" t="s">
        <v>9</v>
      </c>
      <c r="B44" s="3">
        <f>COUNTIF(Table5[エントリー],"出場")</f>
        <v>0</v>
      </c>
      <c r="C44" s="3"/>
      <c r="D44" s="3"/>
      <c r="E44" s="3"/>
      <c r="F44" s="3"/>
      <c r="G44" s="3"/>
      <c r="H44" s="3">
        <f>SUBTOTAL(109,Table5[エントリー代])</f>
        <v>0</v>
      </c>
      <c r="I44" s="3"/>
    </row>
  </sheetData>
  <mergeCells count="5">
    <mergeCell ref="B2:D2"/>
    <mergeCell ref="H2:I2"/>
    <mergeCell ref="B1:D1"/>
    <mergeCell ref="H1:I1"/>
    <mergeCell ref="N2:O2"/>
  </mergeCells>
  <phoneticPr fontId="14"/>
  <dataValidations count="5">
    <dataValidation type="list" allowBlank="1" showInputMessage="1" showErrorMessage="1" sqref="Q4:Q14" xr:uid="{00000000-0002-0000-0100-000000000000}">
      <formula1>$U$3:$U$9</formula1>
    </dataValidation>
    <dataValidation type="list" allowBlank="1" showInputMessage="1" showErrorMessage="1" sqref="D4:D43" xr:uid="{00000000-0002-0000-0100-000001000000}">
      <formula1>$L$4:$L$5</formula1>
    </dataValidation>
    <dataValidation type="list" allowBlank="1" showInputMessage="1" showErrorMessage="1" sqref="C4:C43" xr:uid="{00000000-0002-0000-0100-000002000000}">
      <formula1>$K$3:$K$42</formula1>
    </dataValidation>
    <dataValidation type="list" allowBlank="1" showInputMessage="1" showErrorMessage="1" sqref="B4:B43" xr:uid="{00000000-0002-0000-0100-000003000000}">
      <formula1>"出場,欠場"</formula1>
    </dataValidation>
    <dataValidation type="list" allowBlank="1" showInputMessage="1" showErrorMessage="1" sqref="F4:F43" xr:uid="{00000000-0002-0000-0100-000004000000}">
      <formula1>$U$4:$U$9</formula1>
    </dataValidation>
  </dataValidations>
  <pageMargins left="0.75000000000000011" right="0.75000000000000011" top="1" bottom="1" header="0.5" footer="0.5"/>
  <rowBreaks count="1" manualBreakCount="1">
    <brk id="44" max="16383" man="1"/>
  </rowBreaks>
  <colBreaks count="1" manualBreakCount="1">
    <brk id="9" max="1048575" man="1"/>
  </colBreaks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1"/>
  <sheetViews>
    <sheetView workbookViewId="0">
      <selection activeCell="G10" sqref="G10"/>
    </sheetView>
  </sheetViews>
  <sheetFormatPr defaultColWidth="11" defaultRowHeight="14.25"/>
  <cols>
    <col min="2" max="2" width="22" customWidth="1"/>
    <col min="3" max="3" width="23.5" customWidth="1"/>
    <col min="4" max="4" width="3.125" customWidth="1"/>
    <col min="5" max="5" width="30.5" customWidth="1"/>
    <col min="6" max="6" width="3.625" customWidth="1"/>
    <col min="7" max="7" width="16.375" customWidth="1"/>
    <col min="8" max="8" width="18.375" customWidth="1"/>
    <col min="9" max="10" width="0" hidden="1" customWidth="1"/>
  </cols>
  <sheetData>
    <row r="1" spans="2:11" ht="18.75">
      <c r="B1" s="76" t="s">
        <v>26</v>
      </c>
      <c r="C1" s="76"/>
      <c r="D1" s="37" t="s">
        <v>27</v>
      </c>
      <c r="E1" s="37" t="str">
        <f>シングルエントリー!B2</f>
        <v>団体名を選んでください</v>
      </c>
      <c r="F1" s="37" t="s">
        <v>28</v>
      </c>
      <c r="G1" s="38" t="str">
        <f>シングルエントリー!G2</f>
        <v>大会名を選んでください</v>
      </c>
      <c r="H1" s="9"/>
      <c r="I1" s="8">
        <v>0</v>
      </c>
      <c r="J1" s="8">
        <v>0</v>
      </c>
    </row>
    <row r="2" spans="2:11" ht="35.1" customHeight="1">
      <c r="B2" s="77" t="s">
        <v>29</v>
      </c>
      <c r="C2" s="77"/>
      <c r="D2" s="41"/>
      <c r="E2" s="42" t="s">
        <v>30</v>
      </c>
      <c r="F2" s="42"/>
      <c r="G2" s="43">
        <f>Table4[[#Totals],[エントリー代]]</f>
        <v>0</v>
      </c>
      <c r="H2" s="10"/>
      <c r="I2" s="11">
        <v>1</v>
      </c>
      <c r="J2" s="12">
        <v>1</v>
      </c>
      <c r="K2" s="13"/>
    </row>
    <row r="3" spans="2:11" ht="35.1" customHeight="1">
      <c r="B3" s="78" t="s">
        <v>31</v>
      </c>
      <c r="C3" s="78"/>
      <c r="D3" s="39"/>
      <c r="E3" s="27" t="s">
        <v>32</v>
      </c>
      <c r="F3" s="27"/>
      <c r="G3" s="40">
        <f>Table5[[#Totals],[エントリー代]]</f>
        <v>0</v>
      </c>
      <c r="H3" s="10"/>
      <c r="I3" s="8">
        <v>2</v>
      </c>
      <c r="J3" s="8">
        <v>2</v>
      </c>
      <c r="K3" s="13"/>
    </row>
    <row r="4" spans="2:11" ht="35.1" customHeight="1">
      <c r="B4" s="79" t="s">
        <v>33</v>
      </c>
      <c r="C4" s="80"/>
      <c r="D4" s="48"/>
      <c r="E4" s="48"/>
      <c r="F4" s="49"/>
      <c r="G4" s="50">
        <f>G2+G3</f>
        <v>0</v>
      </c>
      <c r="H4" s="8"/>
      <c r="I4" s="11">
        <v>3</v>
      </c>
      <c r="J4" s="12">
        <v>3</v>
      </c>
    </row>
    <row r="5" spans="2:11" ht="15" customHeight="1">
      <c r="B5" s="54"/>
      <c r="C5" s="53"/>
      <c r="D5" s="47"/>
      <c r="E5" s="47"/>
      <c r="F5" s="47"/>
      <c r="G5" s="47"/>
      <c r="H5" s="8"/>
      <c r="I5" s="8">
        <v>4</v>
      </c>
      <c r="J5" s="8">
        <v>4</v>
      </c>
    </row>
    <row r="6" spans="2:11" ht="18.75">
      <c r="B6" s="79" t="s">
        <v>34</v>
      </c>
      <c r="C6" s="80"/>
      <c r="D6" s="48"/>
      <c r="E6" s="44">
        <v>0</v>
      </c>
      <c r="F6" s="49"/>
      <c r="G6" s="50">
        <f>E6*6000</f>
        <v>0</v>
      </c>
      <c r="H6" s="8"/>
      <c r="I6" s="11">
        <v>5</v>
      </c>
      <c r="J6" s="12">
        <v>5</v>
      </c>
    </row>
    <row r="7" spans="2:11" ht="15" customHeight="1">
      <c r="B7" s="54"/>
      <c r="C7" s="53"/>
      <c r="D7" s="47"/>
      <c r="E7" s="47"/>
      <c r="F7" s="47"/>
      <c r="G7" s="47"/>
      <c r="H7" s="8"/>
      <c r="I7" s="8">
        <v>6</v>
      </c>
      <c r="J7" s="8">
        <v>6</v>
      </c>
    </row>
    <row r="8" spans="2:11" ht="18.75">
      <c r="B8" s="49" t="s">
        <v>35</v>
      </c>
      <c r="C8" s="49" t="s">
        <v>97</v>
      </c>
      <c r="D8" s="49"/>
      <c r="E8" s="46" t="s">
        <v>36</v>
      </c>
      <c r="F8" s="45"/>
      <c r="G8" s="50">
        <f>IF(E8="登録する",10000,0)</f>
        <v>0</v>
      </c>
      <c r="H8" s="8"/>
      <c r="I8" s="11">
        <v>7</v>
      </c>
      <c r="J8" s="12">
        <v>7</v>
      </c>
    </row>
    <row r="9" spans="2:11" ht="15" customHeight="1">
      <c r="B9" s="54"/>
      <c r="C9" s="53"/>
      <c r="D9" s="47"/>
      <c r="E9" s="47"/>
      <c r="F9" s="47"/>
      <c r="G9" s="47"/>
      <c r="H9" s="8"/>
      <c r="I9" s="8">
        <v>10</v>
      </c>
      <c r="J9" s="8">
        <v>8</v>
      </c>
    </row>
    <row r="10" spans="2:11" ht="19.5" thickBot="1">
      <c r="B10" s="75" t="s">
        <v>37</v>
      </c>
      <c r="C10" s="75"/>
      <c r="D10" s="51"/>
      <c r="E10" s="51"/>
      <c r="F10" s="51"/>
      <c r="G10" s="52">
        <f>G4+G6+G8</f>
        <v>0</v>
      </c>
      <c r="H10" s="8"/>
      <c r="I10" s="11">
        <v>11</v>
      </c>
      <c r="J10" s="12">
        <v>9</v>
      </c>
    </row>
    <row r="11" spans="2:11" ht="15" thickTop="1">
      <c r="B11" s="8"/>
      <c r="C11" s="8"/>
      <c r="D11" s="8"/>
      <c r="E11" s="8"/>
      <c r="F11" s="8"/>
      <c r="G11" s="8"/>
      <c r="H11" s="8"/>
      <c r="I11" s="8">
        <v>12</v>
      </c>
      <c r="J11" s="8">
        <v>10</v>
      </c>
    </row>
    <row r="12" spans="2:11">
      <c r="B12" s="8"/>
      <c r="C12" s="8"/>
      <c r="D12" s="8"/>
      <c r="E12" s="8"/>
      <c r="F12" s="8"/>
      <c r="G12" s="8"/>
      <c r="H12" s="8"/>
      <c r="I12" s="11">
        <v>13</v>
      </c>
      <c r="J12" s="12">
        <v>11</v>
      </c>
    </row>
    <row r="13" spans="2:11">
      <c r="B13" s="8"/>
      <c r="C13" s="8"/>
      <c r="D13" s="8"/>
      <c r="E13" s="8"/>
      <c r="F13" s="8"/>
      <c r="G13" s="8"/>
      <c r="H13" s="8"/>
      <c r="I13" s="8">
        <v>14</v>
      </c>
      <c r="J13" s="8">
        <v>12</v>
      </c>
    </row>
    <row r="14" spans="2:11">
      <c r="B14" s="8"/>
      <c r="C14" s="8"/>
      <c r="D14" s="8"/>
      <c r="E14" s="8"/>
      <c r="F14" s="8"/>
      <c r="G14" s="8"/>
      <c r="H14" s="8"/>
      <c r="I14" s="11">
        <v>15</v>
      </c>
      <c r="J14" s="12">
        <v>13</v>
      </c>
    </row>
    <row r="15" spans="2:11">
      <c r="B15" s="8"/>
      <c r="C15" s="8"/>
      <c r="D15" s="8"/>
      <c r="E15" s="8"/>
      <c r="F15" s="8"/>
      <c r="G15" s="8"/>
      <c r="H15" s="8"/>
      <c r="I15" s="8">
        <v>16</v>
      </c>
      <c r="J15" s="8">
        <v>14</v>
      </c>
    </row>
    <row r="16" spans="2:11">
      <c r="B16" s="8"/>
      <c r="C16" s="8"/>
      <c r="D16" s="8"/>
      <c r="E16" s="8"/>
      <c r="F16" s="8"/>
      <c r="G16" s="8"/>
      <c r="H16" s="8"/>
      <c r="I16" s="11">
        <v>17</v>
      </c>
      <c r="J16" s="12">
        <v>15</v>
      </c>
    </row>
    <row r="17" spans="2:10">
      <c r="B17" s="8"/>
      <c r="C17" s="8"/>
      <c r="D17" s="8"/>
      <c r="E17" s="8"/>
      <c r="F17" s="8"/>
      <c r="G17" s="8"/>
      <c r="H17" s="8"/>
      <c r="I17" s="8">
        <v>18</v>
      </c>
      <c r="J17" s="8">
        <v>16</v>
      </c>
    </row>
    <row r="18" spans="2:10">
      <c r="B18" s="8"/>
      <c r="C18" s="8"/>
      <c r="D18" s="8"/>
      <c r="E18" s="8"/>
      <c r="F18" s="8"/>
      <c r="G18" s="8"/>
      <c r="H18" s="8"/>
      <c r="I18" s="11">
        <v>19</v>
      </c>
      <c r="J18" s="12">
        <v>17</v>
      </c>
    </row>
    <row r="19" spans="2:10">
      <c r="B19" s="8"/>
      <c r="C19" s="8"/>
      <c r="D19" s="8"/>
      <c r="E19" s="8"/>
      <c r="F19" s="8"/>
      <c r="G19" s="8"/>
      <c r="H19" s="8"/>
      <c r="I19" s="8">
        <v>20</v>
      </c>
      <c r="J19" s="8">
        <v>18</v>
      </c>
    </row>
    <row r="20" spans="2:10">
      <c r="B20" s="8"/>
      <c r="C20" s="8"/>
      <c r="D20" s="8"/>
      <c r="E20" s="8"/>
      <c r="F20" s="8"/>
      <c r="G20" s="8"/>
      <c r="H20" s="8"/>
      <c r="I20" s="11">
        <v>21</v>
      </c>
      <c r="J20" s="12">
        <v>19</v>
      </c>
    </row>
    <row r="21" spans="2:10">
      <c r="B21" s="8"/>
      <c r="C21" s="8"/>
      <c r="D21" s="8"/>
      <c r="E21" s="8"/>
      <c r="F21" s="8"/>
      <c r="G21" s="8"/>
      <c r="H21" s="8"/>
      <c r="I21" s="8">
        <v>22</v>
      </c>
      <c r="J21" s="8">
        <v>20</v>
      </c>
    </row>
    <row r="22" spans="2:10">
      <c r="B22" s="8"/>
      <c r="C22" s="8"/>
      <c r="D22" s="8"/>
      <c r="E22" s="8"/>
      <c r="F22" s="8"/>
      <c r="G22" s="8"/>
      <c r="H22" s="8"/>
      <c r="I22" s="11">
        <v>23</v>
      </c>
      <c r="J22" s="12">
        <v>21</v>
      </c>
    </row>
    <row r="23" spans="2:10">
      <c r="I23">
        <v>24</v>
      </c>
      <c r="J23" s="8">
        <v>22</v>
      </c>
    </row>
    <row r="24" spans="2:10">
      <c r="I24" s="14">
        <v>25</v>
      </c>
      <c r="J24" s="12">
        <v>23</v>
      </c>
    </row>
    <row r="25" spans="2:10">
      <c r="I25">
        <v>26</v>
      </c>
      <c r="J25" s="8">
        <v>24</v>
      </c>
    </row>
    <row r="26" spans="2:10">
      <c r="I26" s="14">
        <v>27</v>
      </c>
      <c r="J26" s="12">
        <v>25</v>
      </c>
    </row>
    <row r="27" spans="2:10">
      <c r="I27">
        <v>28</v>
      </c>
      <c r="J27" s="8">
        <v>26</v>
      </c>
    </row>
    <row r="28" spans="2:10">
      <c r="I28" s="14">
        <v>29</v>
      </c>
      <c r="J28" s="12">
        <v>27</v>
      </c>
    </row>
    <row r="29" spans="2:10">
      <c r="I29">
        <v>30</v>
      </c>
      <c r="J29" s="8">
        <v>28</v>
      </c>
    </row>
    <row r="30" spans="2:10">
      <c r="I30" s="14">
        <v>31</v>
      </c>
      <c r="J30" s="12">
        <v>29</v>
      </c>
    </row>
    <row r="31" spans="2:10">
      <c r="I31">
        <v>32</v>
      </c>
      <c r="J31" s="8">
        <v>30</v>
      </c>
    </row>
    <row r="32" spans="2:10">
      <c r="I32" s="14">
        <v>33</v>
      </c>
      <c r="J32" s="12">
        <v>31</v>
      </c>
    </row>
    <row r="33" spans="9:10">
      <c r="I33">
        <v>34</v>
      </c>
      <c r="J33" s="8">
        <v>32</v>
      </c>
    </row>
    <row r="34" spans="9:10">
      <c r="I34" s="14">
        <v>35</v>
      </c>
      <c r="J34" s="12">
        <v>33</v>
      </c>
    </row>
    <row r="35" spans="9:10">
      <c r="I35">
        <v>36</v>
      </c>
      <c r="J35" s="8">
        <v>34</v>
      </c>
    </row>
    <row r="36" spans="9:10">
      <c r="I36" s="14">
        <v>37</v>
      </c>
      <c r="J36" s="12">
        <v>35</v>
      </c>
    </row>
    <row r="37" spans="9:10">
      <c r="I37">
        <v>38</v>
      </c>
      <c r="J37" s="8">
        <v>36</v>
      </c>
    </row>
    <row r="38" spans="9:10">
      <c r="I38" s="14">
        <v>39</v>
      </c>
      <c r="J38" s="12">
        <v>37</v>
      </c>
    </row>
    <row r="39" spans="9:10">
      <c r="I39">
        <v>40</v>
      </c>
      <c r="J39" s="8">
        <v>38</v>
      </c>
    </row>
    <row r="40" spans="9:10">
      <c r="J40" s="12">
        <v>39</v>
      </c>
    </row>
    <row r="41" spans="9:10">
      <c r="J41" s="8">
        <v>40</v>
      </c>
    </row>
  </sheetData>
  <mergeCells count="6">
    <mergeCell ref="B10:C10"/>
    <mergeCell ref="B1:C1"/>
    <mergeCell ref="B2:C2"/>
    <mergeCell ref="B3:C3"/>
    <mergeCell ref="B4:C4"/>
    <mergeCell ref="B6:C6"/>
  </mergeCells>
  <phoneticPr fontId="14"/>
  <dataValidations count="2">
    <dataValidation type="list" allowBlank="1" showInputMessage="1" showErrorMessage="1" sqref="E8:F8" xr:uid="{00000000-0002-0000-0200-000000000000}">
      <formula1>"登録する,登録済み"</formula1>
    </dataValidation>
    <dataValidation type="list" allowBlank="1" showInputMessage="1" showErrorMessage="1" sqref="E6" xr:uid="{00000000-0002-0000-0200-000001000000}">
      <formula1>$J$1:$J$41</formula1>
    </dataValidation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シングルエントリー</vt:lpstr>
      <vt:lpstr>ダブルスエントリー</vt:lpstr>
      <vt:lpstr>エントリー費詳細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</dc:creator>
  <cp:lastModifiedBy>OwnerPC</cp:lastModifiedBy>
  <dcterms:created xsi:type="dcterms:W3CDTF">2016-11-08T10:49:02Z</dcterms:created>
  <dcterms:modified xsi:type="dcterms:W3CDTF">2019-08-15T11:39:25Z</dcterms:modified>
</cp:coreProperties>
</file>